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bmhamfsr252\Advisory\Clients\Current Clients\8896 - Government of Bermuda\Ministry of Finance\2024 Calculators\D. 3. Deliver\D1 Perform Service\Analysis\Reviewed by Expertise and shared with MOF\"/>
    </mc:Choice>
  </mc:AlternateContent>
  <xr:revisionPtr revIDLastSave="0" documentId="13_ncr:1_{C2CC92D9-E5B9-4A77-A31B-9DF0F7337CA9}" xr6:coauthVersionLast="47" xr6:coauthVersionMax="47" xr10:uidLastSave="{00000000-0000-0000-0000-000000000000}"/>
  <bookViews>
    <workbookView xWindow="28680" yWindow="-120" windowWidth="29040" windowHeight="15840" xr2:uid="{00000000-000D-0000-FFFF-FFFF00000000}"/>
  </bookViews>
  <sheets>
    <sheet name="Employee_Calculator" sheetId="1" r:id="rId1"/>
    <sheet name="Version_Control" sheetId="2" r:id="rId2"/>
  </sheets>
  <externalReferences>
    <externalReference r:id="rId3"/>
  </externalReferences>
  <definedNames>
    <definedName name="CIQWBGuid" hidden="1">"0d05fa30-f681-4f38-bdc2-3611072b47d3"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44942.97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ne_time">'[1]C.Calculation Tab'!$W1,'[1]C.Calculation Tab'!$Z1,'[1]C.Calculation Tab'!$AC1,'[1]C.Calculation Tab'!$AF1,'[1]C.Calculation Tab'!$AI1,'[1]C.Calculation Tab'!$AL1,'[1]C.Calculation Tab'!$AO1,'[1]C.Calculation Tab'!$AR1,'[1]C.Calculation Tab'!$AU1,'[1]C.Calculation Tab'!$AX1,'[1]C.Calculation Tab'!$BA1,'[1]C.Calculation Tab'!$BD1</definedName>
    <definedName name="_xlnm.Print_Area" localSheetId="0">Employee_Calculator!$A$1:$S$87</definedName>
    <definedName name="_xlnm.Print_Titles" localSheetId="0">Employee_Calculator!$1:$9</definedName>
    <definedName name="Recurring">'[1]C.Calculation Tab'!$V1,'[1]C.Calculation Tab'!$Y1,'[1]C.Calculation Tab'!$AB1,'[1]C.Calculation Tab'!$AE1,'[1]C.Calculation Tab'!$AH1,'[1]C.Calculation Tab'!$AK1,'[1]C.Calculation Tab'!$AN1,'[1]C.Calculation Tab'!$AQ1,'[1]C.Calculation Tab'!$AT1,'[1]C.Calculation Tab'!$AW1,'[1]C.Calculation Tab'!$AZ1,'[1]C.Calculation Tab'!$BC1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6" i="1" l="1"/>
  <c r="K51" i="1"/>
  <c r="K52" i="1" s="1"/>
  <c r="H78" i="1"/>
  <c r="J78" i="1"/>
  <c r="J79" i="1"/>
  <c r="H79" i="1"/>
  <c r="J80" i="1"/>
  <c r="H80" i="1"/>
  <c r="J81" i="1"/>
  <c r="H81" i="1"/>
  <c r="L44" i="1"/>
  <c r="E51" i="1"/>
  <c r="L51" i="1"/>
  <c r="L52" i="1"/>
  <c r="E78" i="1"/>
  <c r="G78" i="1"/>
  <c r="E79" i="1"/>
  <c r="G79" i="1"/>
  <c r="E80" i="1"/>
  <c r="G80" i="1"/>
  <c r="E81" i="1"/>
  <c r="G81" i="1"/>
  <c r="E82" i="1"/>
  <c r="G82" i="1"/>
  <c r="H82" i="1"/>
  <c r="I67" i="1" l="1"/>
  <c r="K67" i="1" s="1"/>
  <c r="I69" i="1"/>
  <c r="K69" i="1" s="1"/>
  <c r="K53" i="1"/>
  <c r="I68" i="1"/>
  <c r="K68" i="1" s="1"/>
  <c r="I65" i="1"/>
  <c r="I66" i="1"/>
  <c r="K66" i="1" s="1"/>
  <c r="I70" i="1" l="1"/>
  <c r="K65" i="1"/>
  <c r="K70" i="1" s="1"/>
  <c r="I80" i="1"/>
  <c r="K80" i="1" s="1"/>
  <c r="I82" i="1"/>
  <c r="K82" i="1" s="1"/>
  <c r="I78" i="1"/>
  <c r="I81" i="1"/>
  <c r="K81" i="1" s="1"/>
  <c r="I79" i="1"/>
  <c r="K79" i="1" s="1"/>
  <c r="K54" i="1"/>
  <c r="K44" i="1" l="1"/>
  <c r="I83" i="1"/>
  <c r="K78" i="1"/>
  <c r="K83" i="1" s="1"/>
  <c r="K45" i="1" s="1"/>
  <c r="K46" i="1" s="1"/>
  <c r="K48" i="1" l="1"/>
  <c r="K37" i="1"/>
  <c r="K38" i="1" s="1"/>
</calcChain>
</file>

<file path=xl/sharedStrings.xml><?xml version="1.0" encoding="utf-8"?>
<sst xmlns="http://schemas.openxmlformats.org/spreadsheetml/2006/main" count="120" uniqueCount="100">
  <si>
    <t>Disclaimer</t>
  </si>
  <si>
    <t>Total</t>
  </si>
  <si>
    <t>Band4</t>
  </si>
  <si>
    <t>Band3</t>
  </si>
  <si>
    <t>Band2</t>
  </si>
  <si>
    <t>$48,001 to $96,000</t>
  </si>
  <si>
    <t>Band1</t>
  </si>
  <si>
    <t>Less than or equal to $48,000</t>
  </si>
  <si>
    <t>Tax  within the Band</t>
  </si>
  <si>
    <t>Rates</t>
  </si>
  <si>
    <t>Earnings within Band</t>
  </si>
  <si>
    <t>High</t>
  </si>
  <si>
    <t>Low</t>
  </si>
  <si>
    <t>Band</t>
  </si>
  <si>
    <t>Annual Remuneration</t>
  </si>
  <si>
    <t>BM$</t>
  </si>
  <si>
    <t>Exhibit 2</t>
  </si>
  <si>
    <t>Section D: Exhibits Section</t>
  </si>
  <si>
    <t>Total annualized recurring + one-time earnings</t>
  </si>
  <si>
    <t>Annualized recurring earnings</t>
  </si>
  <si>
    <t>[Q]</t>
  </si>
  <si>
    <t>[P]</t>
  </si>
  <si>
    <t>[O]</t>
  </si>
  <si>
    <t>[N]</t>
  </si>
  <si>
    <t>Support calculation</t>
  </si>
  <si>
    <t>[M]</t>
  </si>
  <si>
    <t>[L]</t>
  </si>
  <si>
    <t>[K]</t>
  </si>
  <si>
    <t>[J]</t>
  </si>
  <si>
    <t>Section C: Calculation Section</t>
  </si>
  <si>
    <t>[I]</t>
  </si>
  <si>
    <t>[H]</t>
  </si>
  <si>
    <t>[G]</t>
  </si>
  <si>
    <t>YTD earnings post tax</t>
  </si>
  <si>
    <t>Section B: Output Section</t>
  </si>
  <si>
    <t>Start Date</t>
  </si>
  <si>
    <t>Instructions</t>
  </si>
  <si>
    <t>*</t>
  </si>
  <si>
    <t>[F]</t>
  </si>
  <si>
    <t>[E]</t>
  </si>
  <si>
    <t>[D]</t>
  </si>
  <si>
    <t>[C]</t>
  </si>
  <si>
    <t>[B]</t>
  </si>
  <si>
    <t>[A]</t>
  </si>
  <si>
    <t>Date/BM$</t>
  </si>
  <si>
    <t>Particulars</t>
  </si>
  <si>
    <t>Input Details</t>
  </si>
  <si>
    <t>Section A: Input Section</t>
  </si>
  <si>
    <t>PAYROLL TAX CALCULATOR</t>
  </si>
  <si>
    <r>
      <t>*</t>
    </r>
    <r>
      <rPr>
        <i/>
        <sz val="10"/>
        <rFont val="Arial"/>
        <family val="2"/>
      </rPr>
      <t>Mandatory fields</t>
    </r>
  </si>
  <si>
    <t>Calculation date</t>
  </si>
  <si>
    <t>Periodicity</t>
  </si>
  <si>
    <r>
      <t xml:space="preserve">Taxable </t>
    </r>
    <r>
      <rPr>
        <b/>
        <u/>
        <sz val="10"/>
        <color rgb="FF002060"/>
        <rFont val="Arial"/>
        <family val="2"/>
      </rPr>
      <t xml:space="preserve">recurring </t>
    </r>
    <r>
      <rPr>
        <sz val="10"/>
        <color rgb="FF002060"/>
        <rFont val="Arial"/>
        <family val="2"/>
      </rPr>
      <t>earnings from Start Date to Calculation Date</t>
    </r>
  </si>
  <si>
    <r>
      <t xml:space="preserve">Taxable </t>
    </r>
    <r>
      <rPr>
        <b/>
        <u/>
        <sz val="10"/>
        <color rgb="FF002060"/>
        <rFont val="Arial"/>
        <family val="2"/>
      </rPr>
      <t xml:space="preserve">one-time </t>
    </r>
    <r>
      <rPr>
        <sz val="10"/>
        <color rgb="FF002060"/>
        <rFont val="Arial"/>
        <family val="2"/>
      </rPr>
      <t>earnings from Start Date to Calculation date</t>
    </r>
  </si>
  <si>
    <t>Pay-period end date or employment end date, whichever is earlier ("Calculation Date")</t>
  </si>
  <si>
    <t>Periodicity of earnings or pay-period</t>
  </si>
  <si>
    <r>
      <t xml:space="preserve">Taxable </t>
    </r>
    <r>
      <rPr>
        <b/>
        <u/>
        <sz val="10"/>
        <color rgb="FF00338D"/>
        <rFont val="Arial"/>
        <family val="2"/>
      </rPr>
      <t xml:space="preserve">recurring </t>
    </r>
    <r>
      <rPr>
        <sz val="10"/>
        <color rgb="FF00338D"/>
        <rFont val="Arial"/>
        <family val="2"/>
      </rPr>
      <t>earnings from Start Date to Calculation Date</t>
    </r>
  </si>
  <si>
    <r>
      <t xml:space="preserve">Taxable </t>
    </r>
    <r>
      <rPr>
        <b/>
        <u/>
        <sz val="10"/>
        <color rgb="FF00338D"/>
        <rFont val="Arial"/>
        <family val="2"/>
      </rPr>
      <t xml:space="preserve">one-time </t>
    </r>
    <r>
      <rPr>
        <sz val="10"/>
        <color rgb="FF00338D"/>
        <rFont val="Arial"/>
        <family val="2"/>
      </rPr>
      <t>earnings from Start Date to Calculation date</t>
    </r>
  </si>
  <si>
    <t>Please input one-off taxable earnings that are earned from Start Date to Calculation Date. Examples of one-off payments are bonuses, severance/redundancy payments, joining fees etc. (This list is not exhaustive). See FAQ1 for more details.</t>
  </si>
  <si>
    <t>Gross earnings from Start Date to Calculation Date</t>
  </si>
  <si>
    <t>Total taxation calculated on earnings</t>
  </si>
  <si>
    <r>
      <t xml:space="preserve">Taxation calculated on </t>
    </r>
    <r>
      <rPr>
        <b/>
        <u/>
        <sz val="10"/>
        <rFont val="Arial"/>
        <family val="2"/>
      </rPr>
      <t xml:space="preserve">recurring </t>
    </r>
    <r>
      <rPr>
        <sz val="10"/>
        <rFont val="Arial"/>
        <family val="2"/>
      </rPr>
      <t>earnings</t>
    </r>
  </si>
  <si>
    <r>
      <t xml:space="preserve">Taxation calculated on </t>
    </r>
    <r>
      <rPr>
        <b/>
        <u/>
        <sz val="10"/>
        <rFont val="Arial"/>
        <family val="2"/>
      </rPr>
      <t xml:space="preserve">one-time </t>
    </r>
    <r>
      <rPr>
        <sz val="10"/>
        <rFont val="Arial"/>
        <family val="2"/>
      </rPr>
      <t>earnings</t>
    </r>
  </si>
  <si>
    <t>Less: Tax deducted from Start Date to Calculation Date</t>
  </si>
  <si>
    <t>Net earnings from Start Date to Calculation Date</t>
  </si>
  <si>
    <t>Please input recurring taxable earnings from Start Date to Calculation Date.  Examples of recurring payments are salary, commissions, overtime etc. (This list is not exhaustive) See FAQ1 for more details.</t>
  </si>
  <si>
    <t>Version</t>
  </si>
  <si>
    <t>Author</t>
  </si>
  <si>
    <t>Date</t>
  </si>
  <si>
    <t>Revision</t>
  </si>
  <si>
    <t>Office of the Tax Commissioner</t>
  </si>
  <si>
    <t>▼</t>
  </si>
  <si>
    <t>=[D] + [E]</t>
  </si>
  <si>
    <t>=[F]-[G]</t>
  </si>
  <si>
    <t>=[K]/([D]+[E]) in %</t>
  </si>
  <si>
    <t>=Tax on [N]</t>
  </si>
  <si>
    <t>=Tax on [O]</t>
  </si>
  <si>
    <t>=[N] + [E]</t>
  </si>
  <si>
    <t>=[K]</t>
  </si>
  <si>
    <t>Exhibit 1</t>
  </si>
  <si>
    <t>Are total annualized earnings + one-time earnings greater than tax cap amount?</t>
  </si>
  <si>
    <t>[R]</t>
  </si>
  <si>
    <t>=If [P] is Yes, then see [K], otherwise [R]-[Q]</t>
  </si>
  <si>
    <t>Please input current pay-period end date, for example, if pay-period is monthly, please input month-end date, if pay-period is weekly, please input week-end date. 
Alternatively, if employee ceased employment, please input employment end date.</t>
  </si>
  <si>
    <r>
      <t xml:space="preserve">EMPLOYEE PORTION
</t>
    </r>
    <r>
      <rPr>
        <b/>
        <sz val="10"/>
        <color rgb="FF002060"/>
        <rFont val="Arial"/>
        <family val="2"/>
      </rPr>
      <t>Note: This calculator has been provided to assist tax payers in calculating and understanding the tax liability of an individual employee at any point in time. The Office of the Tax Commissioner has separate tools / calculators that can be used by employers to calculate the tax liability for multiple employees individually and in aggregate. 
Please input details in the turquoise highlighted cells in Section A.</t>
    </r>
  </si>
  <si>
    <t>Monthly</t>
  </si>
  <si>
    <t>Band5</t>
  </si>
  <si>
    <t>$500,001 to $1,000,000</t>
  </si>
  <si>
    <t>$96,001 to $200,000</t>
  </si>
  <si>
    <t>$200,001 to $500,000</t>
  </si>
  <si>
    <t>FY23-24 YTD tax due</t>
  </si>
  <si>
    <t>=If [P] is Yes, minimum of (([D]+[E])*(112,080/1000000), 112,080), otherwise [I]+[J]</t>
  </si>
  <si>
    <t xml:space="preserve">This payroll tax calculator is not intended to be relied upon for the purpose of determining the actual amount of tax liability to the employee portion of payroll tax and should be used only as an aid to calculate an individual's estimated tax liability to the employee portion of payroll tax.  Further, this payroll tax calculator is not intended to serve as an online tax preparation tool for your quarterly payroll tax returns. The actual tax payable will depend on your circumstances and, as such, you are responsible for ensuring by independent verification the  accuracy and completeness of your tax liability. The payroll tax calculator is provided with the understanding that the Office of the Tax Commissioner (OTC) and its staff are not engaged in rendering  legal, accounting or other professional service and that the results generated by you when you use the calculator should not be taken to be legal, accounting, financial or other professional advice. If expert assistance is required, the services of a competent professional should be sought. The OTC and its staff make no representations, warranties, or guarantees about and assume no responsibility for the accuracy of any results generated by the payroll tax calculator, the content or the application of the material contained herein and the Government expressly disclaims all liability for any damages arising out of the use of, reference to,  reliance upon, or the  results generated when you use  the Payroll Tax Calculator.
The calculations provided are based on the current rates and bands at 1-Apr-24 as per the Payroll Tax Rates Act 1995 as amended by the Payroll Tax Amendment Act 2024
</t>
  </si>
  <si>
    <t>Updated for fiscal year 2024-25.</t>
  </si>
  <si>
    <t>Tax on annualized recurring earnings for FY24-25</t>
  </si>
  <si>
    <t>Tax on total annualized recurring + one-time earnings for FY24-25</t>
  </si>
  <si>
    <t>Effective FY24-25 YTD tax rate</t>
  </si>
  <si>
    <t>Start date of first pay-period for which a payment is made after 1-April-24 or joining date, 
whichever is later ("Start Date")</t>
  </si>
  <si>
    <t xml:space="preserve">Please select the applicable periodicity of earnings or pay-period.
- If the first pay-day for a bi-weekly paid employee is 1-April-24 then pay-period is "Bi-Weekly - 27", otherwise pay-period is "Bi-Weekly - 26". 
- If the first pay-day for a weekly paid employee is 1-April-24 then pay-period is "Weekly - 53", otherwise pay-period is "Weekly - 52". </t>
  </si>
  <si>
    <t>Please input employee joining date if it is after the start date of the first pay-period for which a payment is made after 1-April-24, otherwise input the start date of such pay-period. For example:
- If the first pay-day for a bi-weekly paid employee is 2-April-24 then the start date of the pay-period would be 20-March-24. 
- If the first pay-day for a weekly paid employee is 2-April-24 then the start date of the pay-period would be 27-March-24. 
- For a monthly paid employee if the earnings for the month is paid on 30-April-24 then the start date of the pay-period (i.e. the month) would be 1-April-24.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</si>
</sst>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43" formatCode="_(* #,##0.00_);_(* \(#,##0.00\);_(* &quot;-&quot;??_);_(@_)"/>
    <numFmt numFmtId="164" formatCode="&quot;[&quot;General&quot;]&quot;"/>
    <numFmt numFmtId="165" formatCode="&quot;$&quot;#,##0"/>
    <numFmt numFmtId="166" formatCode="_(* #,##0_);_(* \(#,##0\);_(* &quot;-&quot;??_);_(@_)"/>
    <numFmt numFmtId="167" formatCode="[$-409]d\-mmm\-yy;@"/>
    <numFmt numFmtId="168" formatCode="&quot;$&quot;#,##0.00"/>
    <numFmt numFmtId="169" formatCode="0.0%"/>
  </numFmts>
  <fonts count="3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1"/>
      <color theme="1"/>
      <name val="Calibri"/>
      <family val="2"/>
      <scheme val="minor"/>
    </font>
    <font>
      <sz val="11"/>
      <color theme="1"/>
      <name val="Arial"/>
      <family val="2"/>
    </font>
    <font>
      <u/>
      <sz val="11"/>
      <color theme="10"/>
      <name val="Calibri"/>
      <family val="2"/>
      <scheme val="minor"/>
    </font>
    <font>
      <sz val="10"/>
      <name val="Arial"/>
      <family val="2"/>
    </font>
    <font>
      <sz val="11"/>
      <color theme="0"/>
      <name val="Arial"/>
      <family val="2"/>
    </font>
    <font>
      <b/>
      <sz val="10"/>
      <color theme="5" tint="-0.249977111117893"/>
      <name val="Arial"/>
      <family val="2"/>
    </font>
    <font>
      <b/>
      <sz val="10"/>
      <color rgb="FF000000"/>
      <name val="Arial"/>
      <family val="2"/>
    </font>
    <font>
      <b/>
      <sz val="10"/>
      <color rgb="FFFFFFFF"/>
      <name val="Arial"/>
      <family val="2"/>
    </font>
    <font>
      <b/>
      <sz val="11"/>
      <color rgb="FF002060"/>
      <name val="Arial"/>
      <family val="2"/>
    </font>
    <font>
      <i/>
      <sz val="8"/>
      <name val="Arial"/>
      <family val="2"/>
    </font>
    <font>
      <b/>
      <sz val="11"/>
      <color theme="0"/>
      <name val="Arial"/>
      <family val="2"/>
    </font>
    <font>
      <b/>
      <sz val="12"/>
      <color theme="0"/>
      <name val="Arial"/>
      <family val="2"/>
    </font>
    <font>
      <b/>
      <sz val="10"/>
      <name val="Arial"/>
      <family val="2"/>
    </font>
    <font>
      <sz val="10"/>
      <color rgb="FF00338D"/>
      <name val="Arial"/>
      <family val="2"/>
    </font>
    <font>
      <sz val="16"/>
      <color rgb="FFFF0000"/>
      <name val="Arial"/>
      <family val="2"/>
    </font>
    <font>
      <sz val="10"/>
      <color rgb="FF002060"/>
      <name val="Arial"/>
      <family val="2"/>
    </font>
    <font>
      <b/>
      <sz val="10"/>
      <color rgb="FF002060"/>
      <name val="Arial"/>
      <family val="2"/>
    </font>
    <font>
      <b/>
      <sz val="20"/>
      <color rgb="FF002060"/>
      <name val="Arial"/>
      <family val="2"/>
    </font>
    <font>
      <sz val="11"/>
      <color rgb="FF002060"/>
      <name val="Arial"/>
      <family val="2"/>
    </font>
    <font>
      <i/>
      <sz val="10"/>
      <name val="Arial"/>
      <family val="2"/>
    </font>
    <font>
      <sz val="11"/>
      <name val="Arial"/>
      <family val="2"/>
    </font>
    <font>
      <sz val="11"/>
      <color rgb="FF000000"/>
      <name val="Arial"/>
      <family val="2"/>
    </font>
    <font>
      <b/>
      <u/>
      <sz val="10"/>
      <color rgb="FF002060"/>
      <name val="Arial"/>
      <family val="2"/>
    </font>
    <font>
      <b/>
      <u/>
      <sz val="10"/>
      <color rgb="FF00338D"/>
      <name val="Arial"/>
      <family val="2"/>
    </font>
    <font>
      <b/>
      <u/>
      <sz val="10"/>
      <name val="Arial"/>
      <family val="2"/>
    </font>
    <font>
      <sz val="10"/>
      <color rgb="FFFFFFFF"/>
      <name val="Arial"/>
      <family val="2"/>
    </font>
    <font>
      <sz val="8"/>
      <color theme="0" tint="-0.499984740745262"/>
      <name val="Arial"/>
      <family val="2"/>
    </font>
  </fonts>
  <fills count="6">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rgb="FF00FFFF"/>
        <bgColor indexed="64"/>
      </patternFill>
    </fill>
    <fill>
      <patternFill patternType="gray125">
        <bgColor rgb="FF003189"/>
      </patternFill>
    </fill>
  </fills>
  <borders count="91">
    <border>
      <left/>
      <right/>
      <top/>
      <bottom/>
      <diagonal/>
    </border>
    <border>
      <left/>
      <right style="medium">
        <color auto="1"/>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medium">
        <color auto="1"/>
      </bottom>
      <diagonal/>
    </border>
    <border>
      <left/>
      <right style="medium">
        <color auto="1"/>
      </right>
      <top style="medium">
        <color auto="1"/>
      </top>
      <bottom style="hair">
        <color auto="1"/>
      </bottom>
      <diagonal/>
    </border>
    <border>
      <left/>
      <right/>
      <top style="medium">
        <color auto="1"/>
      </top>
      <bottom style="hair">
        <color auto="1"/>
      </bottom>
      <diagonal/>
    </border>
    <border>
      <left style="medium">
        <color auto="1"/>
      </left>
      <right/>
      <top style="medium">
        <color auto="1"/>
      </top>
      <bottom style="hair">
        <color auto="1"/>
      </bottom>
      <diagonal/>
    </border>
    <border>
      <left style="thin">
        <color indexed="24"/>
      </left>
      <right/>
      <top/>
      <bottom/>
      <diagonal/>
    </border>
    <border>
      <left/>
      <right/>
      <top style="thin">
        <color rgb="FF00338D"/>
      </top>
      <bottom style="medium">
        <color rgb="FF00338D"/>
      </bottom>
      <diagonal/>
    </border>
    <border>
      <left/>
      <right/>
      <top style="thin">
        <color rgb="FF00338D"/>
      </top>
      <bottom style="thin">
        <color rgb="FF00338D"/>
      </bottom>
      <diagonal/>
    </border>
    <border>
      <left/>
      <right style="thin">
        <color rgb="FF00338D"/>
      </right>
      <top/>
      <bottom/>
      <diagonal/>
    </border>
    <border>
      <left style="thin">
        <color rgb="FF00338D"/>
      </left>
      <right/>
      <top/>
      <bottom/>
      <diagonal/>
    </border>
    <border>
      <left/>
      <right style="thin">
        <color rgb="FF00338D"/>
      </right>
      <top style="thin">
        <color indexed="24"/>
      </top>
      <bottom/>
      <diagonal/>
    </border>
    <border>
      <left/>
      <right/>
      <top style="thin">
        <color indexed="24"/>
      </top>
      <bottom/>
      <diagonal/>
    </border>
    <border>
      <left style="thin">
        <color rgb="FF00338D"/>
      </left>
      <right/>
      <top style="thin">
        <color indexed="24"/>
      </top>
      <bottom/>
      <diagonal/>
    </border>
    <border>
      <left/>
      <right style="thin">
        <color rgb="FF00338D"/>
      </right>
      <top style="thin">
        <color indexed="24"/>
      </top>
      <bottom style="thin">
        <color rgb="FF00338D"/>
      </bottom>
      <diagonal/>
    </border>
    <border>
      <left/>
      <right/>
      <top style="thin">
        <color indexed="24"/>
      </top>
      <bottom style="thin">
        <color rgb="FF00338D"/>
      </bottom>
      <diagonal/>
    </border>
    <border>
      <left style="thin">
        <color rgb="FF00338D"/>
      </left>
      <right/>
      <top style="thin">
        <color indexed="24"/>
      </top>
      <bottom style="thin">
        <color rgb="FF00338D"/>
      </bottom>
      <diagonal/>
    </border>
    <border>
      <left/>
      <right/>
      <top/>
      <bottom style="thin">
        <color rgb="FF00338D"/>
      </bottom>
      <diagonal/>
    </border>
    <border>
      <left/>
      <right/>
      <top style="thin">
        <color rgb="FF002060"/>
      </top>
      <bottom style="medium">
        <color rgb="FF002060"/>
      </bottom>
      <diagonal/>
    </border>
    <border>
      <left style="thin">
        <color rgb="FF002060"/>
      </left>
      <right/>
      <top style="thin">
        <color rgb="FF002060"/>
      </top>
      <bottom style="medium">
        <color rgb="FF002060"/>
      </bottom>
      <diagonal/>
    </border>
    <border>
      <left style="thin">
        <color rgb="FF002060"/>
      </left>
      <right style="hair">
        <color rgb="FF002060"/>
      </right>
      <top style="thin">
        <color rgb="FF002060"/>
      </top>
      <bottom style="medium">
        <color rgb="FF002060"/>
      </bottom>
      <diagonal/>
    </border>
    <border>
      <left style="thin">
        <color rgb="FF002060"/>
      </left>
      <right style="hair">
        <color rgb="FF002060"/>
      </right>
      <top style="thin">
        <color rgb="FF002060"/>
      </top>
      <bottom style="thin">
        <color rgb="FF002060"/>
      </bottom>
      <diagonal/>
    </border>
    <border>
      <left/>
      <right/>
      <top/>
      <bottom style="medium">
        <color rgb="FF002060"/>
      </bottom>
      <diagonal/>
    </border>
    <border>
      <left style="thin">
        <color rgb="FF002060"/>
      </left>
      <right/>
      <top/>
      <bottom style="medium">
        <color rgb="FF002060"/>
      </bottom>
      <diagonal/>
    </border>
    <border>
      <left/>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338D"/>
      </top>
      <bottom style="medium">
        <color rgb="FF00338D"/>
      </bottom>
      <diagonal/>
    </border>
    <border>
      <left style="thin">
        <color rgb="FF002060"/>
      </left>
      <right/>
      <top style="thin">
        <color rgb="FF00338D"/>
      </top>
      <bottom style="thin">
        <color rgb="FF00338D"/>
      </bottom>
      <diagonal/>
    </border>
    <border>
      <left style="thin">
        <color rgb="FF002060"/>
      </left>
      <right/>
      <top style="thin">
        <color rgb="FF00338D"/>
      </top>
      <bottom style="medium">
        <color rgb="FF00338D"/>
      </bottom>
      <diagonal/>
    </border>
    <border>
      <left style="thin">
        <color rgb="FF002060"/>
      </left>
      <right/>
      <top style="thin">
        <color rgb="FF00338D"/>
      </top>
      <bottom style="hair">
        <color rgb="FF002060"/>
      </bottom>
      <diagonal/>
    </border>
    <border>
      <left/>
      <right/>
      <top style="thin">
        <color rgb="FF00338D"/>
      </top>
      <bottom style="hair">
        <color rgb="FF002060"/>
      </bottom>
      <diagonal/>
    </border>
    <border>
      <left style="thin">
        <color rgb="FF002060"/>
      </left>
      <right/>
      <top style="hair">
        <color rgb="FF002060"/>
      </top>
      <bottom style="hair">
        <color rgb="FF002060"/>
      </bottom>
      <diagonal/>
    </border>
    <border>
      <left/>
      <right/>
      <top style="hair">
        <color rgb="FF002060"/>
      </top>
      <bottom style="hair">
        <color rgb="FF002060"/>
      </bottom>
      <diagonal/>
    </border>
    <border>
      <left style="thin">
        <color rgb="FF002060"/>
      </left>
      <right/>
      <top style="hair">
        <color rgb="FF002060"/>
      </top>
      <bottom style="medium">
        <color rgb="FF002060"/>
      </bottom>
      <diagonal/>
    </border>
    <border>
      <left/>
      <right/>
      <top style="hair">
        <color rgb="FF002060"/>
      </top>
      <bottom style="medium">
        <color rgb="FF002060"/>
      </bottom>
      <diagonal/>
    </border>
    <border>
      <left style="thin">
        <color rgb="FF00338D"/>
      </left>
      <right style="thin">
        <color rgb="FF002060"/>
      </right>
      <top style="thin">
        <color rgb="FF00338D"/>
      </top>
      <bottom style="hair">
        <color rgb="FF002060"/>
      </bottom>
      <diagonal/>
    </border>
    <border>
      <left style="thin">
        <color rgb="FF00338D"/>
      </left>
      <right style="thin">
        <color rgb="FF002060"/>
      </right>
      <top style="hair">
        <color rgb="FF002060"/>
      </top>
      <bottom style="hair">
        <color rgb="FF002060"/>
      </bottom>
      <diagonal/>
    </border>
    <border>
      <left style="thin">
        <color rgb="FF002060"/>
      </left>
      <right/>
      <top/>
      <bottom style="thin">
        <color rgb="FF00338D"/>
      </bottom>
      <diagonal/>
    </border>
    <border>
      <left style="thin">
        <color rgb="FF002060"/>
      </left>
      <right style="thin">
        <color rgb="FF002060"/>
      </right>
      <top/>
      <bottom style="thin">
        <color rgb="FF00338D"/>
      </bottom>
      <diagonal/>
    </border>
    <border>
      <left style="thin">
        <color rgb="FF002060"/>
      </left>
      <right style="thin">
        <color rgb="FF002060"/>
      </right>
      <top style="thin">
        <color rgb="FF002060"/>
      </top>
      <bottom style="double">
        <color rgb="FF002060"/>
      </bottom>
      <diagonal/>
    </border>
    <border>
      <left style="thin">
        <color rgb="FF002060"/>
      </left>
      <right/>
      <top style="thin">
        <color rgb="FF002060"/>
      </top>
      <bottom style="double">
        <color rgb="FF002060"/>
      </bottom>
      <diagonal/>
    </border>
    <border>
      <left/>
      <right/>
      <top style="thin">
        <color rgb="FF002060"/>
      </top>
      <bottom style="double">
        <color rgb="FF002060"/>
      </bottom>
      <diagonal/>
    </border>
    <border>
      <left style="thin">
        <color rgb="FF002060"/>
      </left>
      <right/>
      <top style="double">
        <color rgb="FF002060"/>
      </top>
      <bottom/>
      <diagonal/>
    </border>
    <border>
      <left/>
      <right/>
      <top style="double">
        <color rgb="FF002060"/>
      </top>
      <bottom/>
      <diagonal/>
    </border>
    <border>
      <left style="thin">
        <color rgb="FF002060"/>
      </left>
      <right style="thin">
        <color rgb="FF002060"/>
      </right>
      <top style="double">
        <color rgb="FF002060"/>
      </top>
      <bottom/>
      <diagonal/>
    </border>
    <border>
      <left style="thin">
        <color rgb="FF002060"/>
      </left>
      <right style="thin">
        <color rgb="FF002060"/>
      </right>
      <top/>
      <bottom style="medium">
        <color rgb="FF002060"/>
      </bottom>
      <diagonal/>
    </border>
    <border>
      <left style="thin">
        <color rgb="FF002060"/>
      </left>
      <right style="thin">
        <color rgb="FF002060"/>
      </right>
      <top style="thin">
        <color rgb="FF00338D"/>
      </top>
      <bottom style="hair">
        <color rgb="FF002060"/>
      </bottom>
      <diagonal/>
    </border>
    <border>
      <left style="thin">
        <color rgb="FF002060"/>
      </left>
      <right/>
      <top style="hair">
        <color rgb="FF002060"/>
      </top>
      <bottom style="thin">
        <color rgb="FF002060"/>
      </bottom>
      <diagonal/>
    </border>
    <border>
      <left/>
      <right/>
      <top style="hair">
        <color rgb="FF002060"/>
      </top>
      <bottom style="thin">
        <color rgb="FF002060"/>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medium">
        <color rgb="FF002060"/>
      </bottom>
      <diagonal/>
    </border>
    <border>
      <left style="thin">
        <color rgb="FF002060"/>
      </left>
      <right/>
      <top style="thin">
        <color rgb="FF002060"/>
      </top>
      <bottom style="hair">
        <color rgb="FF002060"/>
      </bottom>
      <diagonal/>
    </border>
    <border>
      <left/>
      <right/>
      <top style="thin">
        <color rgb="FF002060"/>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thin">
        <color rgb="FF00338D"/>
      </top>
      <bottom style="thin">
        <color rgb="FF00338D"/>
      </bottom>
      <diagonal/>
    </border>
    <border>
      <left style="thin">
        <color rgb="FF002060"/>
      </left>
      <right/>
      <top style="hair">
        <color rgb="FF002060"/>
      </top>
      <bottom style="thin">
        <color rgb="FF00338D"/>
      </bottom>
      <diagonal/>
    </border>
    <border>
      <left/>
      <right/>
      <top style="hair">
        <color rgb="FF002060"/>
      </top>
      <bottom style="thin">
        <color rgb="FF00338D"/>
      </bottom>
      <diagonal/>
    </border>
    <border>
      <left/>
      <right/>
      <top style="medium">
        <color rgb="FF002060"/>
      </top>
      <bottom/>
      <diagonal/>
    </border>
    <border>
      <left/>
      <right style="medium">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thin">
        <color rgb="FF002060"/>
      </top>
      <bottom style="hair">
        <color rgb="FF002060"/>
      </bottom>
      <diagonal/>
    </border>
    <border>
      <left style="thin">
        <color rgb="FF002060"/>
      </left>
      <right style="medium">
        <color rgb="FF002060"/>
      </right>
      <top style="hair">
        <color rgb="FF002060"/>
      </top>
      <bottom style="hair">
        <color rgb="FF002060"/>
      </bottom>
      <diagonal/>
    </border>
    <border>
      <left style="thin">
        <color rgb="FF002060"/>
      </left>
      <right style="medium">
        <color rgb="FF002060"/>
      </right>
      <top style="hair">
        <color rgb="FF002060"/>
      </top>
      <bottom style="medium">
        <color rgb="FF002060"/>
      </bottom>
      <diagonal/>
    </border>
    <border>
      <left style="thin">
        <color rgb="FF002060"/>
      </left>
      <right/>
      <top style="thin">
        <color rgb="FF002060"/>
      </top>
      <bottom/>
      <diagonal/>
    </border>
    <border>
      <left/>
      <right/>
      <top style="thin">
        <color rgb="FF002060"/>
      </top>
      <bottom/>
      <diagonal/>
    </border>
    <border>
      <left/>
      <right/>
      <top/>
      <bottom style="hair">
        <color rgb="FF002060"/>
      </bottom>
      <diagonal/>
    </border>
    <border>
      <left style="thin">
        <color rgb="FF002060"/>
      </left>
      <right style="medium">
        <color rgb="FF002060"/>
      </right>
      <top/>
      <bottom style="hair">
        <color rgb="FF002060"/>
      </bottom>
      <diagonal/>
    </border>
    <border>
      <left style="hair">
        <color rgb="FF002060"/>
      </left>
      <right/>
      <top/>
      <bottom style="thin">
        <color rgb="FF002060"/>
      </bottom>
      <diagonal/>
    </border>
    <border>
      <left/>
      <right/>
      <top/>
      <bottom style="thin">
        <color rgb="FF002060"/>
      </bottom>
      <diagonal/>
    </border>
    <border>
      <left/>
      <right style="medium">
        <color rgb="FF002060"/>
      </right>
      <top/>
      <bottom style="thin">
        <color rgb="FF002060"/>
      </bottom>
      <diagonal/>
    </border>
    <border>
      <left style="hair">
        <color rgb="FF002060"/>
      </left>
      <right/>
      <top style="thin">
        <color rgb="FF002060"/>
      </top>
      <bottom style="thin">
        <color rgb="FF002060"/>
      </bottom>
      <diagonal/>
    </border>
    <border>
      <left style="hair">
        <color rgb="FF002060"/>
      </left>
      <right/>
      <top style="thin">
        <color rgb="FF002060"/>
      </top>
      <bottom style="medium">
        <color rgb="FF002060"/>
      </bottom>
      <diagonal/>
    </border>
    <border>
      <left/>
      <right style="medium">
        <color rgb="FF002060"/>
      </right>
      <top style="thin">
        <color rgb="FF002060"/>
      </top>
      <bottom style="medium">
        <color rgb="FF002060"/>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338D"/>
      </left>
      <right style="thin">
        <color rgb="FF002060"/>
      </right>
      <top style="hair">
        <color rgb="FF002060"/>
      </top>
      <bottom style="medium">
        <color rgb="FF002060"/>
      </bottom>
      <diagonal/>
    </border>
    <border>
      <left style="thin">
        <color rgb="FF002060"/>
      </left>
      <right/>
      <top/>
      <bottom/>
      <diagonal/>
    </border>
    <border>
      <left style="thin">
        <color rgb="FF002060"/>
      </left>
      <right style="thin">
        <color rgb="FF002060"/>
      </right>
      <top/>
      <bottom/>
      <diagonal/>
    </border>
  </borders>
  <cellStyleXfs count="5">
    <xf numFmtId="0" fontId="0" fillId="0" borderId="0"/>
    <xf numFmtId="43"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xf numFmtId="44" fontId="11" fillId="0" borderId="0" applyFont="0" applyFill="0" applyBorder="0" applyAlignment="0" applyProtection="0"/>
  </cellStyleXfs>
  <cellXfs count="194">
    <xf numFmtId="0" fontId="0" fillId="0" borderId="0" xfId="0"/>
    <xf numFmtId="0" fontId="12" fillId="0" borderId="0" xfId="0" applyFont="1" applyAlignment="1">
      <alignment vertical="center"/>
    </xf>
    <xf numFmtId="0" fontId="7" fillId="0" borderId="0" xfId="0" applyFont="1" applyAlignment="1">
      <alignment vertical="center"/>
    </xf>
    <xf numFmtId="0" fontId="12" fillId="0" borderId="0" xfId="0" applyFont="1" applyFill="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5" fillId="2" borderId="5" xfId="0" applyFont="1" applyFill="1" applyBorder="1" applyAlignment="1">
      <alignment vertical="center"/>
    </xf>
    <xf numFmtId="164" fontId="16" fillId="0" borderId="0" xfId="0" applyNumberFormat="1" applyFont="1" applyAlignment="1">
      <alignment horizontal="center" vertical="center"/>
    </xf>
    <xf numFmtId="166" fontId="17" fillId="3" borderId="8" xfId="1" applyNumberFormat="1" applyFont="1" applyFill="1" applyBorder="1" applyAlignment="1">
      <alignment horizontal="right" vertical="center"/>
    </xf>
    <xf numFmtId="165" fontId="17" fillId="3" borderId="8" xfId="1" applyNumberFormat="1" applyFont="1" applyFill="1" applyBorder="1" applyAlignment="1">
      <alignment horizontal="right" vertical="center"/>
    </xf>
    <xf numFmtId="0" fontId="17" fillId="3" borderId="9" xfId="0" applyNumberFormat="1" applyFont="1" applyFill="1" applyBorder="1" applyAlignment="1">
      <alignment horizontal="right" vertical="center" wrapText="1"/>
    </xf>
    <xf numFmtId="0" fontId="17" fillId="3" borderId="9" xfId="0" applyNumberFormat="1" applyFont="1" applyFill="1" applyBorder="1" applyAlignment="1">
      <alignment horizontal="right" vertical="center"/>
    </xf>
    <xf numFmtId="0" fontId="18" fillId="2" borderId="10" xfId="0" applyFont="1" applyFill="1" applyBorder="1" applyAlignment="1">
      <alignment horizontal="left" vertical="center"/>
    </xf>
    <xf numFmtId="0" fontId="18" fillId="2" borderId="0" xfId="0" applyFont="1" applyFill="1" applyBorder="1" applyAlignment="1">
      <alignment horizontal="left" vertical="center"/>
    </xf>
    <xf numFmtId="0" fontId="18" fillId="2" borderId="11"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13" xfId="0" applyFont="1" applyFill="1" applyBorder="1" applyAlignment="1">
      <alignment horizontal="left" vertical="center"/>
    </xf>
    <xf numFmtId="0" fontId="18" fillId="2" borderId="14" xfId="0" applyFont="1" applyFill="1" applyBorder="1" applyAlignment="1">
      <alignment horizontal="left" vertical="center"/>
    </xf>
    <xf numFmtId="0" fontId="19" fillId="0" borderId="0" xfId="0" applyFont="1" applyAlignment="1">
      <alignment vertical="center"/>
    </xf>
    <xf numFmtId="0" fontId="20" fillId="0" borderId="0" xfId="0" applyFont="1" applyAlignment="1">
      <alignment vertical="center"/>
    </xf>
    <xf numFmtId="0" fontId="9" fillId="0" borderId="0" xfId="0" applyFont="1" applyAlignment="1">
      <alignment horizontal="right" vertical="center"/>
    </xf>
    <xf numFmtId="0" fontId="8" fillId="2" borderId="0" xfId="0" applyFont="1" applyFill="1" applyAlignment="1">
      <alignment horizontal="centerContinuous" vertical="center"/>
    </xf>
    <xf numFmtId="0" fontId="21" fillId="2" borderId="0" xfId="0" applyFont="1" applyFill="1" applyAlignment="1">
      <alignment horizontal="centerContinuous" vertical="center"/>
    </xf>
    <xf numFmtId="0" fontId="22" fillId="2" borderId="0" xfId="0" applyFont="1" applyFill="1" applyAlignment="1">
      <alignment horizontal="centerContinuous" vertical="center"/>
    </xf>
    <xf numFmtId="0" fontId="12" fillId="0" borderId="0" xfId="0" applyFont="1" applyAlignment="1">
      <alignment vertical="center" wrapText="1"/>
    </xf>
    <xf numFmtId="0" fontId="18" fillId="2" borderId="15" xfId="0" applyFont="1" applyFill="1" applyBorder="1" applyAlignment="1">
      <alignment horizontal="left" vertical="center"/>
    </xf>
    <xf numFmtId="165" fontId="18" fillId="2" borderId="16" xfId="0" applyNumberFormat="1" applyFont="1" applyFill="1" applyBorder="1" applyAlignment="1">
      <alignment horizontal="left" vertical="center"/>
    </xf>
    <xf numFmtId="0" fontId="18" fillId="2" borderId="16" xfId="0" applyFont="1" applyFill="1" applyBorder="1" applyAlignment="1">
      <alignment horizontal="left" vertical="center"/>
    </xf>
    <xf numFmtId="0" fontId="18" fillId="2" borderId="17" xfId="0" applyFont="1" applyFill="1" applyBorder="1" applyAlignment="1">
      <alignment horizontal="left" vertical="center"/>
    </xf>
    <xf numFmtId="0" fontId="7" fillId="0" borderId="0" xfId="0" applyFont="1" applyBorder="1" applyAlignment="1">
      <alignment vertical="center"/>
    </xf>
    <xf numFmtId="0" fontId="12" fillId="0" borderId="0" xfId="0" applyFont="1" applyBorder="1" applyAlignment="1">
      <alignment vertical="center"/>
    </xf>
    <xf numFmtId="0" fontId="17" fillId="3" borderId="18" xfId="0" applyNumberFormat="1" applyFont="1" applyFill="1" applyBorder="1" applyAlignment="1">
      <alignment horizontal="right" vertical="center"/>
    </xf>
    <xf numFmtId="0" fontId="23" fillId="3" borderId="19" xfId="0" applyFont="1" applyFill="1" applyBorder="1" applyAlignment="1">
      <alignment horizontal="right" vertical="center"/>
    </xf>
    <xf numFmtId="0" fontId="23" fillId="3" borderId="20" xfId="0" applyFont="1" applyFill="1" applyBorder="1" applyAlignment="1">
      <alignment horizontal="left" vertical="center"/>
    </xf>
    <xf numFmtId="164" fontId="16" fillId="0" borderId="0" xfId="0" applyNumberFormat="1" applyFont="1" applyFill="1" applyAlignment="1">
      <alignment horizontal="center" vertical="center"/>
    </xf>
    <xf numFmtId="0" fontId="0" fillId="0" borderId="0" xfId="0" applyAlignment="1">
      <alignment vertical="center"/>
    </xf>
    <xf numFmtId="0" fontId="24" fillId="0" borderId="22" xfId="0" applyFont="1" applyBorder="1" applyAlignment="1">
      <alignment vertical="center" wrapText="1"/>
    </xf>
    <xf numFmtId="0" fontId="7" fillId="0" borderId="0" xfId="0" applyFont="1" applyAlignment="1">
      <alignment vertical="center" wrapText="1"/>
    </xf>
    <xf numFmtId="0" fontId="24" fillId="0" borderId="22" xfId="0" applyFont="1" applyBorder="1" applyAlignment="1">
      <alignment vertical="center"/>
    </xf>
    <xf numFmtId="0" fontId="0" fillId="0" borderId="0" xfId="0" applyFill="1" applyAlignment="1">
      <alignment vertical="center"/>
    </xf>
    <xf numFmtId="15" fontId="8" fillId="0" borderId="0" xfId="0" applyNumberFormat="1" applyFont="1" applyFill="1" applyAlignment="1">
      <alignment vertical="center" wrapText="1"/>
    </xf>
    <xf numFmtId="0" fontId="17" fillId="3" borderId="25" xfId="0" applyNumberFormat="1" applyFont="1" applyFill="1" applyBorder="1" applyAlignment="1">
      <alignment horizontal="right" vertical="center"/>
    </xf>
    <xf numFmtId="0" fontId="17" fillId="3" borderId="26" xfId="0" applyNumberFormat="1" applyFont="1" applyFill="1" applyBorder="1" applyAlignment="1">
      <alignment horizontal="left" vertical="center"/>
    </xf>
    <xf numFmtId="0" fontId="18" fillId="2" borderId="25" xfId="0" applyFont="1" applyFill="1" applyBorder="1" applyAlignment="1">
      <alignment horizontal="left" vertical="center"/>
    </xf>
    <xf numFmtId="0" fontId="18" fillId="2" borderId="26" xfId="0" applyFont="1" applyFill="1" applyBorder="1" applyAlignment="1">
      <alignment horizontal="left" vertical="center"/>
    </xf>
    <xf numFmtId="0" fontId="26" fillId="0" borderId="0" xfId="0" applyFont="1" applyFill="1" applyAlignment="1">
      <alignment vertical="center"/>
    </xf>
    <xf numFmtId="0" fontId="29" fillId="0" borderId="0" xfId="0" applyFont="1" applyFill="1" applyAlignment="1">
      <alignment vertical="center"/>
    </xf>
    <xf numFmtId="0" fontId="17" fillId="3" borderId="28" xfId="0" applyNumberFormat="1" applyFont="1" applyFill="1" applyBorder="1" applyAlignment="1">
      <alignment horizontal="left" vertical="center"/>
    </xf>
    <xf numFmtId="166" fontId="17" fillId="3" borderId="29" xfId="1" applyNumberFormat="1" applyFont="1" applyFill="1" applyBorder="1" applyAlignment="1">
      <alignment horizontal="left" vertical="center"/>
    </xf>
    <xf numFmtId="0" fontId="14" fillId="3" borderId="24" xfId="0" applyFont="1" applyFill="1" applyBorder="1" applyAlignment="1">
      <alignment horizontal="left" vertical="center"/>
    </xf>
    <xf numFmtId="0" fontId="14" fillId="3" borderId="30" xfId="0" applyFont="1" applyFill="1" applyBorder="1" applyAlignment="1">
      <alignment horizontal="left" vertical="center"/>
    </xf>
    <xf numFmtId="0" fontId="14" fillId="3" borderId="31" xfId="0" applyFont="1" applyFill="1" applyBorder="1" applyAlignment="1">
      <alignment horizontal="right" vertical="center"/>
    </xf>
    <xf numFmtId="0" fontId="14" fillId="3" borderId="32" xfId="0" applyFont="1" applyFill="1" applyBorder="1" applyAlignment="1">
      <alignment horizontal="left" vertical="center"/>
    </xf>
    <xf numFmtId="0" fontId="14" fillId="3" borderId="33" xfId="0" applyFont="1" applyFill="1" applyBorder="1" applyAlignment="1">
      <alignment horizontal="right" vertical="center"/>
    </xf>
    <xf numFmtId="0" fontId="17" fillId="3" borderId="38" xfId="0" applyNumberFormat="1" applyFont="1" applyFill="1" applyBorder="1" applyAlignment="1">
      <alignment horizontal="left" vertical="center"/>
    </xf>
    <xf numFmtId="0" fontId="17" fillId="3" borderId="39" xfId="0" applyNumberFormat="1" applyFont="1" applyFill="1" applyBorder="1" applyAlignment="1">
      <alignment horizontal="right" vertical="center"/>
    </xf>
    <xf numFmtId="0" fontId="23" fillId="3" borderId="41" xfId="0" applyFont="1" applyFill="1" applyBorder="1" applyAlignment="1">
      <alignment horizontal="left" vertical="center"/>
    </xf>
    <xf numFmtId="0" fontId="14" fillId="3" borderId="42" xfId="0" applyFont="1" applyFill="1" applyBorder="1" applyAlignment="1">
      <alignment horizontal="right" vertical="center"/>
    </xf>
    <xf numFmtId="0" fontId="23" fillId="3" borderId="43" xfId="0" applyFont="1" applyFill="1" applyBorder="1" applyAlignment="1">
      <alignment horizontal="left" vertical="center"/>
    </xf>
    <xf numFmtId="0" fontId="14" fillId="3" borderId="44" xfId="0" applyFont="1" applyFill="1" applyBorder="1" applyAlignment="1">
      <alignment horizontal="right" vertical="center"/>
    </xf>
    <xf numFmtId="166" fontId="23" fillId="3" borderId="45" xfId="1" applyNumberFormat="1" applyFont="1" applyFill="1" applyBorder="1" applyAlignment="1">
      <alignment horizontal="right" vertical="center"/>
    </xf>
    <xf numFmtId="0" fontId="14" fillId="3" borderId="23" xfId="0" applyFont="1" applyFill="1" applyBorder="1" applyAlignment="1">
      <alignment horizontal="right" vertical="center"/>
    </xf>
    <xf numFmtId="0" fontId="14" fillId="3" borderId="48" xfId="0" applyFont="1" applyFill="1" applyBorder="1" applyAlignment="1">
      <alignment horizontal="left" vertical="center"/>
    </xf>
    <xf numFmtId="0" fontId="14" fillId="3" borderId="49" xfId="0" applyFont="1" applyFill="1" applyBorder="1" applyAlignment="1">
      <alignment horizontal="right" vertical="center"/>
    </xf>
    <xf numFmtId="0" fontId="17" fillId="3" borderId="51" xfId="0" applyNumberFormat="1" applyFont="1" applyFill="1" applyBorder="1" applyAlignment="1">
      <alignment horizontal="right" vertical="center"/>
    </xf>
    <xf numFmtId="0" fontId="14" fillId="3" borderId="53" xfId="0" applyFont="1" applyFill="1" applyBorder="1" applyAlignment="1">
      <alignment horizontal="left" vertical="center"/>
    </xf>
    <xf numFmtId="0" fontId="14" fillId="3" borderId="54" xfId="0" applyFont="1" applyFill="1" applyBorder="1" applyAlignment="1">
      <alignment horizontal="right" vertical="center"/>
    </xf>
    <xf numFmtId="0" fontId="26" fillId="3" borderId="32" xfId="0" applyFont="1" applyFill="1" applyBorder="1" applyAlignment="1">
      <alignment horizontal="left" vertical="center"/>
    </xf>
    <xf numFmtId="0" fontId="24" fillId="3" borderId="33" xfId="0" applyFont="1" applyFill="1" applyBorder="1" applyAlignment="1">
      <alignment horizontal="right" vertical="center"/>
    </xf>
    <xf numFmtId="0" fontId="24" fillId="3" borderId="35" xfId="0" applyFont="1" applyFill="1" applyBorder="1" applyAlignment="1">
      <alignment horizontal="right" vertical="center"/>
    </xf>
    <xf numFmtId="165" fontId="14" fillId="3" borderId="31" xfId="1" applyNumberFormat="1" applyFont="1" applyFill="1" applyBorder="1" applyAlignment="1">
      <alignment horizontal="right" vertical="center"/>
    </xf>
    <xf numFmtId="10" fontId="14" fillId="3" borderId="31" xfId="2" applyNumberFormat="1" applyFont="1" applyFill="1" applyBorder="1" applyAlignment="1">
      <alignment horizontal="right" vertical="center"/>
    </xf>
    <xf numFmtId="165" fontId="14" fillId="3" borderId="33" xfId="1" applyNumberFormat="1" applyFont="1" applyFill="1" applyBorder="1" applyAlignment="1">
      <alignment horizontal="right" vertical="center"/>
    </xf>
    <xf numFmtId="10" fontId="14" fillId="3" borderId="33" xfId="2" applyNumberFormat="1" applyFont="1" applyFill="1" applyBorder="1" applyAlignment="1">
      <alignment horizontal="right" vertical="center"/>
    </xf>
    <xf numFmtId="0" fontId="14" fillId="3" borderId="58" xfId="0" applyFont="1" applyFill="1" applyBorder="1" applyAlignment="1">
      <alignment horizontal="left" vertical="center"/>
    </xf>
    <xf numFmtId="165" fontId="14" fillId="3" borderId="59" xfId="1" applyNumberFormat="1" applyFont="1" applyFill="1" applyBorder="1" applyAlignment="1">
      <alignment horizontal="right" vertical="center"/>
    </xf>
    <xf numFmtId="10" fontId="14" fillId="3" borderId="59" xfId="1" applyNumberFormat="1" applyFont="1" applyFill="1" applyBorder="1" applyAlignment="1">
      <alignment horizontal="right" vertical="center"/>
    </xf>
    <xf numFmtId="0" fontId="17" fillId="3" borderId="57" xfId="0" applyNumberFormat="1" applyFont="1" applyFill="1" applyBorder="1" applyAlignment="1">
      <alignment horizontal="right" vertical="center" wrapText="1"/>
    </xf>
    <xf numFmtId="0" fontId="25" fillId="3" borderId="60" xfId="0" applyFont="1" applyFill="1" applyBorder="1" applyAlignment="1">
      <alignment vertical="center"/>
    </xf>
    <xf numFmtId="0" fontId="18" fillId="2" borderId="61" xfId="0" applyFont="1" applyFill="1" applyBorder="1" applyAlignment="1">
      <alignment horizontal="left" vertical="center"/>
    </xf>
    <xf numFmtId="0" fontId="17" fillId="3" borderId="62" xfId="0" applyNumberFormat="1" applyFont="1" applyFill="1" applyBorder="1" applyAlignment="1">
      <alignment horizontal="right" vertical="center"/>
    </xf>
    <xf numFmtId="0" fontId="8" fillId="2" borderId="66" xfId="0" applyFont="1" applyFill="1" applyBorder="1" applyAlignment="1">
      <alignment vertical="center"/>
    </xf>
    <xf numFmtId="0" fontId="10" fillId="2" borderId="67" xfId="0" applyFont="1" applyFill="1" applyBorder="1" applyAlignment="1">
      <alignment vertical="center"/>
    </xf>
    <xf numFmtId="167" fontId="31" fillId="4" borderId="64" xfId="0" applyNumberFormat="1" applyFont="1" applyFill="1" applyBorder="1" applyAlignment="1" applyProtection="1">
      <alignment horizontal="right" vertical="center"/>
      <protection locked="0"/>
    </xf>
    <xf numFmtId="168" fontId="31" fillId="4" borderId="64" xfId="1" applyNumberFormat="1" applyFont="1" applyFill="1" applyBorder="1" applyAlignment="1" applyProtection="1">
      <alignment horizontal="right" vertical="center"/>
      <protection locked="0"/>
    </xf>
    <xf numFmtId="168" fontId="31" fillId="4" borderId="65" xfId="1" applyNumberFormat="1" applyFont="1" applyFill="1" applyBorder="1" applyAlignment="1" applyProtection="1">
      <alignment horizontal="right" vertical="center"/>
      <protection locked="0"/>
    </xf>
    <xf numFmtId="168" fontId="14" fillId="3" borderId="55" xfId="0" applyNumberFormat="1" applyFont="1" applyFill="1" applyBorder="1" applyAlignment="1">
      <alignment horizontal="right" vertical="center"/>
    </xf>
    <xf numFmtId="168" fontId="23" fillId="3" borderId="52" xfId="0" applyNumberFormat="1" applyFont="1" applyFill="1" applyBorder="1" applyAlignment="1">
      <alignment horizontal="right" vertical="center"/>
    </xf>
    <xf numFmtId="168" fontId="14" fillId="3" borderId="37" xfId="0" applyNumberFormat="1" applyFont="1" applyFill="1" applyBorder="1" applyAlignment="1">
      <alignment horizontal="right" vertical="center"/>
    </xf>
    <xf numFmtId="168" fontId="14" fillId="3" borderId="47" xfId="1" applyNumberFormat="1" applyFont="1" applyFill="1" applyBorder="1" applyAlignment="1">
      <alignment horizontal="right" vertical="center"/>
    </xf>
    <xf numFmtId="168" fontId="14" fillId="3" borderId="56" xfId="1" applyNumberFormat="1" applyFont="1" applyFill="1" applyBorder="1" applyAlignment="1">
      <alignment horizontal="right" vertical="center"/>
    </xf>
    <xf numFmtId="168" fontId="17" fillId="3" borderId="27" xfId="1" applyNumberFormat="1" applyFont="1" applyFill="1" applyBorder="1" applyAlignment="1">
      <alignment horizontal="right" vertical="center"/>
    </xf>
    <xf numFmtId="168" fontId="17" fillId="3" borderId="8" xfId="1" applyNumberFormat="1" applyFont="1" applyFill="1" applyBorder="1" applyAlignment="1">
      <alignment horizontal="right" vertical="center"/>
    </xf>
    <xf numFmtId="0" fontId="26" fillId="3" borderId="53" xfId="0" applyNumberFormat="1" applyFont="1" applyFill="1" applyBorder="1" applyAlignment="1">
      <alignment horizontal="left" vertical="center"/>
    </xf>
    <xf numFmtId="0" fontId="27" fillId="3" borderId="54" xfId="0" applyNumberFormat="1" applyFont="1" applyFill="1" applyBorder="1" applyAlignment="1">
      <alignment horizontal="right" vertical="center"/>
    </xf>
    <xf numFmtId="167" fontId="31" fillId="4" borderId="69" xfId="0" applyNumberFormat="1" applyFont="1" applyFill="1" applyBorder="1" applyAlignment="1" applyProtection="1">
      <alignment horizontal="right" vertical="center"/>
      <protection locked="0"/>
    </xf>
    <xf numFmtId="0" fontId="26" fillId="0" borderId="32" xfId="0" applyFont="1" applyFill="1" applyBorder="1" applyAlignment="1">
      <alignment horizontal="left" vertical="center"/>
    </xf>
    <xf numFmtId="0" fontId="26" fillId="0" borderId="34" xfId="0" applyFont="1" applyFill="1" applyBorder="1" applyAlignment="1">
      <alignment horizontal="left" vertical="center"/>
    </xf>
    <xf numFmtId="0" fontId="24" fillId="0" borderId="22" xfId="0" applyFont="1" applyFill="1" applyBorder="1" applyAlignment="1">
      <alignment vertical="center" wrapText="1"/>
    </xf>
    <xf numFmtId="0" fontId="24" fillId="0" borderId="21" xfId="0" applyFont="1" applyFill="1" applyBorder="1" applyAlignment="1">
      <alignment vertical="center" wrapText="1"/>
    </xf>
    <xf numFmtId="168" fontId="14" fillId="0" borderId="37" xfId="0" applyNumberFormat="1" applyFont="1" applyFill="1" applyBorder="1" applyAlignment="1">
      <alignment horizontal="right" vertical="center"/>
    </xf>
    <xf numFmtId="7" fontId="14" fillId="3" borderId="50" xfId="0" applyNumberFormat="1" applyFont="1" applyFill="1" applyBorder="1" applyAlignment="1">
      <alignment horizontal="right" vertical="center"/>
    </xf>
    <xf numFmtId="168" fontId="14" fillId="3" borderId="50" xfId="4" applyNumberFormat="1" applyFont="1" applyFill="1" applyBorder="1" applyAlignment="1">
      <alignment horizontal="right" vertical="center"/>
    </xf>
    <xf numFmtId="168" fontId="23" fillId="3" borderId="40" xfId="4" applyNumberFormat="1" applyFont="1" applyFill="1" applyBorder="1" applyAlignment="1">
      <alignment horizontal="right" vertical="center"/>
    </xf>
    <xf numFmtId="43" fontId="7" fillId="0" borderId="0" xfId="1" applyFont="1" applyAlignment="1">
      <alignment vertical="center"/>
    </xf>
    <xf numFmtId="0" fontId="8" fillId="2" borderId="6" xfId="0" applyFont="1" applyFill="1" applyBorder="1" applyAlignment="1">
      <alignment vertical="center"/>
    </xf>
    <xf numFmtId="0" fontId="14" fillId="0" borderId="31" xfId="0" applyFont="1" applyFill="1" applyBorder="1" applyAlignment="1">
      <alignment horizontal="right" vertical="center"/>
    </xf>
    <xf numFmtId="168" fontId="14" fillId="0" borderId="47" xfId="4" applyNumberFormat="1" applyFont="1" applyFill="1" applyBorder="1" applyAlignment="1">
      <alignment horizontal="right" vertical="center"/>
    </xf>
    <xf numFmtId="0" fontId="14" fillId="0" borderId="30" xfId="0" applyFont="1" applyFill="1" applyBorder="1" applyAlignment="1">
      <alignment horizontal="left" vertical="center"/>
    </xf>
    <xf numFmtId="2" fontId="14" fillId="0" borderId="36" xfId="0" applyNumberFormat="1" applyFont="1" applyFill="1" applyBorder="1" applyAlignment="1">
      <alignment horizontal="right" vertical="center"/>
    </xf>
    <xf numFmtId="0" fontId="14" fillId="0" borderId="32" xfId="0" applyFont="1" applyFill="1" applyBorder="1" applyAlignment="1">
      <alignment horizontal="left" vertical="center"/>
    </xf>
    <xf numFmtId="0" fontId="14" fillId="0" borderId="33" xfId="0" applyFont="1" applyFill="1" applyBorder="1" applyAlignment="1">
      <alignment horizontal="right" vertical="center"/>
    </xf>
    <xf numFmtId="0" fontId="25" fillId="3" borderId="68" xfId="0" applyFont="1" applyFill="1" applyBorder="1" applyAlignment="1">
      <alignment horizontal="right" vertical="center"/>
    </xf>
    <xf numFmtId="0" fontId="25" fillId="3" borderId="33" xfId="0" applyFont="1" applyFill="1" applyBorder="1" applyAlignment="1">
      <alignment horizontal="right" vertical="center"/>
    </xf>
    <xf numFmtId="0" fontId="25" fillId="3" borderId="35" xfId="0" applyFont="1" applyFill="1" applyBorder="1" applyAlignment="1">
      <alignment horizontal="right" vertical="center"/>
    </xf>
    <xf numFmtId="164" fontId="16" fillId="0" borderId="0" xfId="0" quotePrefix="1" applyNumberFormat="1" applyFont="1" applyBorder="1" applyAlignment="1">
      <alignment horizontal="left" vertical="center" wrapText="1" indent="1"/>
    </xf>
    <xf numFmtId="166" fontId="5" fillId="0" borderId="0" xfId="1" applyNumberFormat="1" applyFont="1" applyAlignment="1">
      <alignment vertical="center"/>
    </xf>
    <xf numFmtId="166" fontId="17" fillId="3" borderId="0" xfId="1" applyNumberFormat="1" applyFont="1" applyFill="1" applyBorder="1" applyAlignment="1">
      <alignment horizontal="left" vertical="center"/>
    </xf>
    <xf numFmtId="165" fontId="17" fillId="3" borderId="0" xfId="1" applyNumberFormat="1" applyFont="1" applyFill="1" applyBorder="1" applyAlignment="1">
      <alignment horizontal="right" vertical="center"/>
    </xf>
    <xf numFmtId="0" fontId="5" fillId="0" borderId="0" xfId="0" applyFont="1" applyAlignment="1">
      <alignment vertical="center"/>
    </xf>
    <xf numFmtId="10" fontId="9" fillId="0" borderId="0" xfId="2" applyNumberFormat="1" applyFont="1" applyAlignment="1">
      <alignment vertical="center"/>
    </xf>
    <xf numFmtId="15" fontId="23" fillId="0" borderId="0" xfId="0" applyNumberFormat="1" applyFont="1" applyFill="1" applyAlignment="1">
      <alignment vertical="center"/>
    </xf>
    <xf numFmtId="0" fontId="14" fillId="0" borderId="0" xfId="0" applyFont="1" applyAlignment="1">
      <alignment vertical="center" wrapText="1"/>
    </xf>
    <xf numFmtId="166" fontId="0" fillId="0" borderId="0" xfId="1" applyNumberFormat="1" applyFont="1"/>
    <xf numFmtId="168" fontId="7" fillId="0" borderId="0" xfId="0" applyNumberFormat="1" applyFont="1" applyAlignment="1">
      <alignment vertical="center"/>
    </xf>
    <xf numFmtId="168" fontId="0" fillId="0" borderId="0" xfId="0" applyNumberFormat="1"/>
    <xf numFmtId="0" fontId="4" fillId="0" borderId="0" xfId="0" applyFont="1" applyAlignment="1">
      <alignment vertical="center"/>
    </xf>
    <xf numFmtId="165" fontId="17" fillId="0" borderId="8" xfId="1" applyNumberFormat="1" applyFont="1" applyFill="1" applyBorder="1" applyAlignment="1">
      <alignment horizontal="right" vertical="center"/>
    </xf>
    <xf numFmtId="168" fontId="17" fillId="0" borderId="8" xfId="1" applyNumberFormat="1" applyFont="1" applyFill="1" applyBorder="1" applyAlignment="1">
      <alignment horizontal="right" vertical="center"/>
    </xf>
    <xf numFmtId="166" fontId="17" fillId="0" borderId="8" xfId="1" applyNumberFormat="1" applyFont="1" applyFill="1" applyBorder="1" applyAlignment="1">
      <alignment horizontal="right" vertical="center"/>
    </xf>
    <xf numFmtId="168" fontId="17" fillId="0" borderId="27" xfId="1" applyNumberFormat="1" applyFont="1" applyFill="1" applyBorder="1" applyAlignment="1">
      <alignment horizontal="right" vertical="center"/>
    </xf>
    <xf numFmtId="168" fontId="14" fillId="0" borderId="31" xfId="1" applyNumberFormat="1" applyFont="1" applyFill="1" applyBorder="1" applyAlignment="1">
      <alignment horizontal="right" vertical="center"/>
    </xf>
    <xf numFmtId="168" fontId="14" fillId="0" borderId="33" xfId="1" applyNumberFormat="1" applyFont="1" applyFill="1" applyBorder="1" applyAlignment="1">
      <alignment horizontal="right" vertical="center"/>
    </xf>
    <xf numFmtId="168" fontId="14" fillId="0" borderId="59" xfId="1" applyNumberFormat="1" applyFont="1" applyFill="1" applyBorder="1" applyAlignment="1">
      <alignment horizontal="right" vertical="center"/>
    </xf>
    <xf numFmtId="10" fontId="14" fillId="0" borderId="31" xfId="2" applyNumberFormat="1" applyFont="1" applyFill="1" applyBorder="1" applyAlignment="1">
      <alignment horizontal="right" vertical="center"/>
    </xf>
    <xf numFmtId="168" fontId="14" fillId="0" borderId="47" xfId="1" applyNumberFormat="1" applyFont="1" applyFill="1" applyBorder="1" applyAlignment="1">
      <alignment horizontal="right" vertical="center"/>
    </xf>
    <xf numFmtId="0" fontId="7" fillId="0" borderId="0" xfId="0" applyFont="1" applyFill="1" applyAlignment="1">
      <alignment vertical="center"/>
    </xf>
    <xf numFmtId="10" fontId="14" fillId="0" borderId="33" xfId="2" applyNumberFormat="1" applyFont="1" applyFill="1" applyBorder="1" applyAlignment="1">
      <alignment horizontal="right" vertical="center"/>
    </xf>
    <xf numFmtId="168" fontId="14" fillId="0" borderId="56" xfId="1" applyNumberFormat="1" applyFont="1" applyFill="1" applyBorder="1" applyAlignment="1">
      <alignment horizontal="right" vertical="center"/>
    </xf>
    <xf numFmtId="0" fontId="3" fillId="0" borderId="0" xfId="0" applyFont="1"/>
    <xf numFmtId="0" fontId="36" fillId="5" borderId="77" xfId="0" applyFont="1" applyFill="1" applyBorder="1" applyAlignment="1">
      <alignment horizontal="left" vertical="center" wrapText="1" indent="1"/>
    </xf>
    <xf numFmtId="0" fontId="36" fillId="5" borderId="78" xfId="0" applyFont="1" applyFill="1" applyBorder="1" applyAlignment="1">
      <alignment horizontal="left" vertical="center" wrapText="1" indent="1"/>
    </xf>
    <xf numFmtId="0" fontId="36" fillId="5" borderId="79" xfId="0" applyFont="1" applyFill="1" applyBorder="1" applyAlignment="1">
      <alignment horizontal="left" vertical="center" wrapText="1" indent="1"/>
    </xf>
    <xf numFmtId="0" fontId="3" fillId="0" borderId="80" xfId="0" applyFont="1" applyBorder="1"/>
    <xf numFmtId="0" fontId="3" fillId="0" borderId="81" xfId="0" applyFont="1" applyBorder="1"/>
    <xf numFmtId="15" fontId="3" fillId="0" borderId="81" xfId="0" applyNumberFormat="1" applyFont="1" applyBorder="1"/>
    <xf numFmtId="0" fontId="3" fillId="0" borderId="83" xfId="0" applyFont="1" applyBorder="1"/>
    <xf numFmtId="0" fontId="3" fillId="0" borderId="0" xfId="0" applyFont="1" applyBorder="1"/>
    <xf numFmtId="0" fontId="3" fillId="0" borderId="84" xfId="0" applyFont="1" applyBorder="1"/>
    <xf numFmtId="0" fontId="37" fillId="3" borderId="0" xfId="0" applyNumberFormat="1" applyFont="1" applyFill="1" applyBorder="1" applyAlignment="1">
      <alignment horizontal="left" vertical="center"/>
    </xf>
    <xf numFmtId="0" fontId="32" fillId="4" borderId="63" xfId="0" applyNumberFormat="1" applyFont="1" applyFill="1" applyBorder="1" applyAlignment="1" applyProtection="1">
      <alignment horizontal="right" vertical="center"/>
      <protection locked="0"/>
    </xf>
    <xf numFmtId="0" fontId="3" fillId="0" borderId="85" xfId="0" applyFont="1" applyBorder="1"/>
    <xf numFmtId="0" fontId="3" fillId="0" borderId="86" xfId="0" applyFont="1" applyBorder="1"/>
    <xf numFmtId="15" fontId="3" fillId="0" borderId="86" xfId="0" applyNumberFormat="1" applyFont="1" applyBorder="1"/>
    <xf numFmtId="0" fontId="2" fillId="0" borderId="87" xfId="0" applyFont="1" applyBorder="1" applyAlignment="1">
      <alignment wrapText="1"/>
    </xf>
    <xf numFmtId="0" fontId="1" fillId="0" borderId="0" xfId="0" applyFont="1" applyAlignment="1">
      <alignment vertical="center"/>
    </xf>
    <xf numFmtId="0" fontId="14" fillId="3" borderId="34" xfId="0" applyFont="1" applyFill="1" applyBorder="1" applyAlignment="1">
      <alignment horizontal="left" vertical="center"/>
    </xf>
    <xf numFmtId="0" fontId="0" fillId="0" borderId="35" xfId="0" applyBorder="1" applyAlignment="1">
      <alignment vertical="center"/>
    </xf>
    <xf numFmtId="165" fontId="14" fillId="3" borderId="88" xfId="0" applyNumberFormat="1" applyFont="1" applyFill="1" applyBorder="1" applyAlignment="1">
      <alignment horizontal="right" vertical="center"/>
    </xf>
    <xf numFmtId="0" fontId="1" fillId="0" borderId="87" xfId="0" applyFont="1" applyBorder="1" applyAlignment="1">
      <alignment wrapText="1"/>
    </xf>
    <xf numFmtId="0" fontId="8" fillId="2" borderId="14" xfId="0" applyFont="1" applyFill="1" applyBorder="1" applyAlignment="1">
      <alignment horizontal="left" vertical="center"/>
    </xf>
    <xf numFmtId="0" fontId="1" fillId="0" borderId="82" xfId="0" applyFont="1" applyBorder="1"/>
    <xf numFmtId="169" fontId="14" fillId="3" borderId="46" xfId="2" applyNumberFormat="1" applyFont="1" applyFill="1" applyBorder="1" applyAlignment="1">
      <alignment horizontal="right" vertical="center"/>
    </xf>
    <xf numFmtId="0" fontId="14" fillId="3" borderId="89" xfId="0" applyFont="1" applyFill="1" applyBorder="1" applyAlignment="1">
      <alignment horizontal="left" vertical="center"/>
    </xf>
    <xf numFmtId="165" fontId="14" fillId="3" borderId="0" xfId="1" applyNumberFormat="1" applyFont="1" applyFill="1" applyBorder="1" applyAlignment="1">
      <alignment horizontal="right" vertical="center"/>
    </xf>
    <xf numFmtId="168" fontId="14" fillId="0" borderId="0" xfId="1" applyNumberFormat="1" applyFont="1" applyFill="1" applyBorder="1" applyAlignment="1">
      <alignment horizontal="right" vertical="center"/>
    </xf>
    <xf numFmtId="10" fontId="14" fillId="0" borderId="0" xfId="1" applyNumberFormat="1" applyFont="1" applyFill="1" applyBorder="1" applyAlignment="1">
      <alignment horizontal="right" vertical="center"/>
    </xf>
    <xf numFmtId="168" fontId="14" fillId="0" borderId="90" xfId="1" applyNumberFormat="1" applyFont="1" applyFill="1" applyBorder="1" applyAlignment="1">
      <alignment horizontal="right" vertical="center"/>
    </xf>
    <xf numFmtId="0" fontId="28" fillId="0" borderId="76" xfId="0" applyFont="1" applyFill="1" applyBorder="1" applyAlignment="1">
      <alignment horizontal="center" vertical="top" wrapText="1"/>
    </xf>
    <xf numFmtId="0" fontId="28" fillId="0" borderId="76" xfId="0" applyFont="1" applyFill="1" applyBorder="1" applyAlignment="1">
      <alignment horizontal="center" vertical="center"/>
    </xf>
    <xf numFmtId="164" fontId="14" fillId="0" borderId="3" xfId="3" applyNumberFormat="1" applyFont="1" applyBorder="1" applyAlignment="1">
      <alignment vertical="center" wrapText="1"/>
    </xf>
    <xf numFmtId="164" fontId="14" fillId="0" borderId="2" xfId="3" applyNumberFormat="1" applyFont="1" applyBorder="1" applyAlignment="1">
      <alignment vertical="center" wrapText="1"/>
    </xf>
    <xf numFmtId="164" fontId="14" fillId="0" borderId="1" xfId="3" applyNumberFormat="1" applyFont="1" applyBorder="1" applyAlignment="1">
      <alignment vertical="center" wrapText="1"/>
    </xf>
    <xf numFmtId="164" fontId="16" fillId="0" borderId="7" xfId="0" quotePrefix="1" applyNumberFormat="1" applyFont="1" applyBorder="1" applyAlignment="1">
      <alignment horizontal="left" vertical="center" wrapText="1" indent="1"/>
    </xf>
    <xf numFmtId="164" fontId="16" fillId="0" borderId="0" xfId="0" quotePrefix="1" applyNumberFormat="1" applyFont="1" applyAlignment="1">
      <alignment horizontal="left" vertical="center" wrapText="1" indent="1"/>
    </xf>
    <xf numFmtId="0" fontId="26" fillId="3" borderId="32" xfId="0" applyFont="1" applyFill="1" applyBorder="1" applyAlignment="1">
      <alignment horizontal="left" vertical="center" wrapText="1"/>
    </xf>
    <xf numFmtId="0" fontId="26" fillId="3" borderId="33" xfId="0" applyFont="1" applyFill="1" applyBorder="1" applyAlignment="1">
      <alignment horizontal="left" vertical="center" wrapText="1"/>
    </xf>
    <xf numFmtId="0" fontId="14" fillId="0" borderId="70" xfId="0" applyFont="1" applyFill="1" applyBorder="1" applyAlignment="1">
      <alignment vertical="center" wrapText="1"/>
    </xf>
    <xf numFmtId="0" fontId="14" fillId="0" borderId="71" xfId="0" applyFont="1" applyFill="1" applyBorder="1" applyAlignment="1">
      <alignment vertical="center" wrapText="1"/>
    </xf>
    <xf numFmtId="0" fontId="14" fillId="0" borderId="72" xfId="0" applyFont="1" applyFill="1" applyBorder="1" applyAlignment="1">
      <alignment vertical="center" wrapText="1"/>
    </xf>
    <xf numFmtId="0" fontId="14" fillId="0" borderId="73" xfId="0" applyFont="1" applyFill="1" applyBorder="1" applyAlignment="1">
      <alignment vertical="center" wrapText="1"/>
    </xf>
    <xf numFmtId="0" fontId="14" fillId="0" borderId="25" xfId="0" applyFont="1" applyFill="1" applyBorder="1" applyAlignment="1">
      <alignment vertical="center" wrapText="1"/>
    </xf>
    <xf numFmtId="0" fontId="14" fillId="0" borderId="61" xfId="0" applyFont="1" applyFill="1" applyBorder="1" applyAlignment="1">
      <alignment vertical="center" wrapText="1"/>
    </xf>
    <xf numFmtId="0" fontId="1" fillId="0" borderId="73" xfId="0" applyFont="1" applyFill="1" applyBorder="1" applyAlignment="1">
      <alignment vertical="center" wrapText="1"/>
    </xf>
    <xf numFmtId="0" fontId="6" fillId="0" borderId="25" xfId="0" applyFont="1" applyFill="1" applyBorder="1" applyAlignment="1">
      <alignment vertical="center" wrapText="1"/>
    </xf>
    <xf numFmtId="0" fontId="6" fillId="0" borderId="61" xfId="0" applyFont="1" applyFill="1" applyBorder="1" applyAlignment="1">
      <alignment vertical="center" wrapText="1"/>
    </xf>
    <xf numFmtId="0" fontId="4" fillId="0" borderId="73" xfId="0" applyFont="1" applyFill="1" applyBorder="1" applyAlignment="1">
      <alignment vertical="center" wrapText="1"/>
    </xf>
    <xf numFmtId="0" fontId="6" fillId="0" borderId="74" xfId="0" applyFont="1" applyFill="1" applyBorder="1" applyAlignment="1">
      <alignment vertical="center" wrapText="1"/>
    </xf>
    <xf numFmtId="0" fontId="6" fillId="0" borderId="19" xfId="0" applyFont="1" applyFill="1" applyBorder="1" applyAlignment="1">
      <alignment vertical="center" wrapText="1"/>
    </xf>
    <xf numFmtId="0" fontId="6" fillId="0" borderId="75" xfId="0" applyFont="1" applyFill="1" applyBorder="1" applyAlignment="1">
      <alignment vertical="center" wrapText="1"/>
    </xf>
    <xf numFmtId="164" fontId="16" fillId="0" borderId="7" xfId="0" quotePrefix="1" applyNumberFormat="1" applyFont="1" applyFill="1" applyBorder="1" applyAlignment="1">
      <alignment horizontal="left" vertical="center" wrapText="1" indent="1"/>
    </xf>
    <xf numFmtId="164" fontId="16" fillId="0" borderId="0" xfId="0" quotePrefix="1" applyNumberFormat="1" applyFont="1" applyFill="1" applyAlignment="1">
      <alignment horizontal="left" vertical="center" wrapText="1" indent="1"/>
    </xf>
    <xf numFmtId="164" fontId="16" fillId="0" borderId="0" xfId="0" quotePrefix="1" applyNumberFormat="1" applyFont="1" applyBorder="1" applyAlignment="1">
      <alignment horizontal="left" vertical="center" wrapText="1" indent="1"/>
    </xf>
    <xf numFmtId="164" fontId="16" fillId="0" borderId="0" xfId="0" quotePrefix="1" applyNumberFormat="1" applyFont="1" applyFill="1" applyBorder="1" applyAlignment="1">
      <alignment horizontal="left" vertical="center" wrapText="1" indent="1"/>
    </xf>
  </cellXfs>
  <cellStyles count="5">
    <cellStyle name="Comma" xfId="1" builtinId="3"/>
    <cellStyle name="Currency" xfId="4" builtinId="4"/>
    <cellStyle name="Hyperlink" xfId="3" builtinId="8"/>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colors>
    <mruColors>
      <color rgb="FF00206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156883</xdr:colOff>
      <xdr:row>0</xdr:row>
      <xdr:rowOff>56029</xdr:rowOff>
    </xdr:from>
    <xdr:to>
      <xdr:col>9</xdr:col>
      <xdr:colOff>729018</xdr:colOff>
      <xdr:row>4</xdr:row>
      <xdr:rowOff>1456</xdr:rowOff>
    </xdr:to>
    <xdr:grpSp>
      <xdr:nvGrpSpPr>
        <xdr:cNvPr id="89" name="Group 88">
          <a:extLst>
            <a:ext uri="{FF2B5EF4-FFF2-40B4-BE49-F238E27FC236}">
              <a16:creationId xmlns:a16="http://schemas.microsoft.com/office/drawing/2014/main" id="{00000000-0008-0000-0000-000059000000}"/>
            </a:ext>
          </a:extLst>
        </xdr:cNvPr>
        <xdr:cNvGrpSpPr/>
      </xdr:nvGrpSpPr>
      <xdr:grpSpPr>
        <a:xfrm>
          <a:off x="4738408" y="56029"/>
          <a:ext cx="3001010" cy="745527"/>
          <a:chOff x="1781735" y="78441"/>
          <a:chExt cx="2954132" cy="737870"/>
        </a:xfrm>
        <a:effectLst/>
      </xdr:grpSpPr>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2498762" y="246531"/>
            <a:ext cx="2237105" cy="295908"/>
            <a:chOff x="1675" y="-546"/>
            <a:chExt cx="3523" cy="451"/>
          </a:xfrm>
        </xdr:grpSpPr>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8" name="Group 7">
              <a:extLst>
                <a:ext uri="{FF2B5EF4-FFF2-40B4-BE49-F238E27FC236}">
                  <a16:creationId xmlns:a16="http://schemas.microsoft.com/office/drawing/2014/main" id="{00000000-0008-0000-0000-000008000000}"/>
                </a:ext>
              </a:extLst>
            </xdr:cNvPr>
            <xdr:cNvGrpSpPr>
              <a:grpSpLocks/>
            </xdr:cNvGrpSpPr>
          </xdr:nvGrpSpPr>
          <xdr:grpSpPr bwMode="auto">
            <a:xfrm>
              <a:off x="1858" y="-493"/>
              <a:ext cx="2" cy="99"/>
              <a:chOff x="1858" y="-493"/>
              <a:chExt cx="2" cy="99"/>
            </a:xfrm>
          </xdr:grpSpPr>
          <xdr:sp macro="" textlink="">
            <xdr:nvSpPr>
              <xdr:cNvPr id="87" name="Freeform 86">
                <a:extLst>
                  <a:ext uri="{FF2B5EF4-FFF2-40B4-BE49-F238E27FC236}">
                    <a16:creationId xmlns:a16="http://schemas.microsoft.com/office/drawing/2014/main" id="{00000000-0008-0000-0000-000057000000}"/>
                  </a:ext>
                </a:extLst>
              </xdr:cNvPr>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9" name="Group 8">
              <a:extLst>
                <a:ext uri="{FF2B5EF4-FFF2-40B4-BE49-F238E27FC236}">
                  <a16:creationId xmlns:a16="http://schemas.microsoft.com/office/drawing/2014/main" id="{00000000-0008-0000-0000-000009000000}"/>
                </a:ext>
              </a:extLst>
            </xdr:cNvPr>
            <xdr:cNvGrpSpPr>
              <a:grpSpLocks/>
            </xdr:cNvGrpSpPr>
          </xdr:nvGrpSpPr>
          <xdr:grpSpPr bwMode="auto">
            <a:xfrm>
              <a:off x="1853" y="-535"/>
              <a:ext cx="11" cy="2"/>
              <a:chOff x="1853" y="-535"/>
              <a:chExt cx="11" cy="2"/>
            </a:xfrm>
          </xdr:grpSpPr>
          <xdr:sp macro="" textlink="">
            <xdr:nvSpPr>
              <xdr:cNvPr id="86" name="Freeform 85">
                <a:extLst>
                  <a:ext uri="{FF2B5EF4-FFF2-40B4-BE49-F238E27FC236}">
                    <a16:creationId xmlns:a16="http://schemas.microsoft.com/office/drawing/2014/main" id="{00000000-0008-0000-0000-000056000000}"/>
                  </a:ext>
                </a:extLst>
              </xdr:cNvPr>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 name="Group 9">
              <a:extLst>
                <a:ext uri="{FF2B5EF4-FFF2-40B4-BE49-F238E27FC236}">
                  <a16:creationId xmlns:a16="http://schemas.microsoft.com/office/drawing/2014/main" id="{00000000-0008-0000-0000-00000A000000}"/>
                </a:ext>
              </a:extLst>
            </xdr:cNvPr>
            <xdr:cNvGrpSpPr>
              <a:grpSpLocks/>
            </xdr:cNvGrpSpPr>
          </xdr:nvGrpSpPr>
          <xdr:grpSpPr bwMode="auto">
            <a:xfrm>
              <a:off x="1892" y="-495"/>
              <a:ext cx="81" cy="101"/>
              <a:chOff x="1892" y="-495"/>
              <a:chExt cx="81" cy="101"/>
            </a:xfrm>
          </xdr:grpSpPr>
          <xdr:sp macro="" textlink="">
            <xdr:nvSpPr>
              <xdr:cNvPr id="83" name="Freeform 82">
                <a:extLst>
                  <a:ext uri="{FF2B5EF4-FFF2-40B4-BE49-F238E27FC236}">
                    <a16:creationId xmlns:a16="http://schemas.microsoft.com/office/drawing/2014/main" id="{00000000-0008-0000-0000-000053000000}"/>
                  </a:ext>
                </a:extLst>
              </xdr:cNvPr>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4" name="Freeform 83">
                <a:extLst>
                  <a:ext uri="{FF2B5EF4-FFF2-40B4-BE49-F238E27FC236}">
                    <a16:creationId xmlns:a16="http://schemas.microsoft.com/office/drawing/2014/main" id="{00000000-0008-0000-0000-000054000000}"/>
                  </a:ext>
                </a:extLst>
              </xdr:cNvPr>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5" name="Freeform 84">
                <a:extLst>
                  <a:ext uri="{FF2B5EF4-FFF2-40B4-BE49-F238E27FC236}">
                    <a16:creationId xmlns:a16="http://schemas.microsoft.com/office/drawing/2014/main" id="{00000000-0008-0000-0000-000055000000}"/>
                  </a:ext>
                </a:extLst>
              </xdr:cNvPr>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 name="Group 10">
              <a:extLst>
                <a:ext uri="{FF2B5EF4-FFF2-40B4-BE49-F238E27FC236}">
                  <a16:creationId xmlns:a16="http://schemas.microsoft.com/office/drawing/2014/main" id="{00000000-0008-0000-0000-00000B000000}"/>
                </a:ext>
              </a:extLst>
            </xdr:cNvPr>
            <xdr:cNvGrpSpPr>
              <a:grpSpLocks/>
            </xdr:cNvGrpSpPr>
          </xdr:nvGrpSpPr>
          <xdr:grpSpPr bwMode="auto">
            <a:xfrm>
              <a:off x="2007" y="-493"/>
              <a:ext cx="2" cy="99"/>
              <a:chOff x="2007" y="-493"/>
              <a:chExt cx="2" cy="99"/>
            </a:xfrm>
          </xdr:grpSpPr>
          <xdr:sp macro="" textlink="">
            <xdr:nvSpPr>
              <xdr:cNvPr id="82" name="Freeform 81">
                <a:extLst>
                  <a:ext uri="{FF2B5EF4-FFF2-40B4-BE49-F238E27FC236}">
                    <a16:creationId xmlns:a16="http://schemas.microsoft.com/office/drawing/2014/main" id="{00000000-0008-0000-0000-000052000000}"/>
                  </a:ext>
                </a:extLst>
              </xdr:cNvPr>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a:extLst>
                <a:ext uri="{FF2B5EF4-FFF2-40B4-BE49-F238E27FC236}">
                  <a16:creationId xmlns:a16="http://schemas.microsoft.com/office/drawing/2014/main" id="{00000000-0008-0000-0000-00000C000000}"/>
                </a:ext>
              </a:extLst>
            </xdr:cNvPr>
            <xdr:cNvGrpSpPr>
              <a:grpSpLocks/>
            </xdr:cNvGrpSpPr>
          </xdr:nvGrpSpPr>
          <xdr:grpSpPr bwMode="auto">
            <a:xfrm>
              <a:off x="2002" y="-535"/>
              <a:ext cx="11" cy="2"/>
              <a:chOff x="2002" y="-535"/>
              <a:chExt cx="11" cy="2"/>
            </a:xfrm>
          </xdr:grpSpPr>
          <xdr:sp macro="" textlink="">
            <xdr:nvSpPr>
              <xdr:cNvPr id="81" name="Freeform 80">
                <a:extLst>
                  <a:ext uri="{FF2B5EF4-FFF2-40B4-BE49-F238E27FC236}">
                    <a16:creationId xmlns:a16="http://schemas.microsoft.com/office/drawing/2014/main" id="{00000000-0008-0000-0000-000051000000}"/>
                  </a:ext>
                </a:extLst>
              </xdr:cNvPr>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3" name="Group 12">
              <a:extLst>
                <a:ext uri="{FF2B5EF4-FFF2-40B4-BE49-F238E27FC236}">
                  <a16:creationId xmlns:a16="http://schemas.microsoft.com/office/drawing/2014/main" id="{00000000-0008-0000-0000-00000D000000}"/>
                </a:ext>
              </a:extLst>
            </xdr:cNvPr>
            <xdr:cNvGrpSpPr>
              <a:grpSpLocks/>
            </xdr:cNvGrpSpPr>
          </xdr:nvGrpSpPr>
          <xdr:grpSpPr bwMode="auto">
            <a:xfrm>
              <a:off x="2037" y="-495"/>
              <a:ext cx="63" cy="103"/>
              <a:chOff x="2037" y="-495"/>
              <a:chExt cx="63" cy="103"/>
            </a:xfrm>
          </xdr:grpSpPr>
          <xdr:sp macro="" textlink="">
            <xdr:nvSpPr>
              <xdr:cNvPr id="78" name="Freeform 77">
                <a:extLst>
                  <a:ext uri="{FF2B5EF4-FFF2-40B4-BE49-F238E27FC236}">
                    <a16:creationId xmlns:a16="http://schemas.microsoft.com/office/drawing/2014/main" id="{00000000-0008-0000-0000-00004E000000}"/>
                  </a:ext>
                </a:extLst>
              </xdr:cNvPr>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a:extLst>
                  <a:ext uri="{FF2B5EF4-FFF2-40B4-BE49-F238E27FC236}">
                    <a16:creationId xmlns:a16="http://schemas.microsoft.com/office/drawing/2014/main" id="{00000000-0008-0000-0000-00004F000000}"/>
                  </a:ext>
                </a:extLst>
              </xdr:cNvPr>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0" name="Freeform 79">
                <a:extLst>
                  <a:ext uri="{FF2B5EF4-FFF2-40B4-BE49-F238E27FC236}">
                    <a16:creationId xmlns:a16="http://schemas.microsoft.com/office/drawing/2014/main" id="{00000000-0008-0000-0000-000050000000}"/>
                  </a:ext>
                </a:extLst>
              </xdr:cNvPr>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4" name="Group 13">
              <a:extLst>
                <a:ext uri="{FF2B5EF4-FFF2-40B4-BE49-F238E27FC236}">
                  <a16:creationId xmlns:a16="http://schemas.microsoft.com/office/drawing/2014/main" id="{00000000-0008-0000-0000-00000E000000}"/>
                </a:ext>
              </a:extLst>
            </xdr:cNvPr>
            <xdr:cNvGrpSpPr>
              <a:grpSpLocks/>
            </xdr:cNvGrpSpPr>
          </xdr:nvGrpSpPr>
          <xdr:grpSpPr bwMode="auto">
            <a:xfrm>
              <a:off x="2102" y="-526"/>
              <a:ext cx="70" cy="134"/>
              <a:chOff x="2102" y="-526"/>
              <a:chExt cx="70" cy="134"/>
            </a:xfrm>
          </xdr:grpSpPr>
          <xdr:sp macro="" textlink="">
            <xdr:nvSpPr>
              <xdr:cNvPr id="74" name="Freeform 73">
                <a:extLst>
                  <a:ext uri="{FF2B5EF4-FFF2-40B4-BE49-F238E27FC236}">
                    <a16:creationId xmlns:a16="http://schemas.microsoft.com/office/drawing/2014/main" id="{00000000-0008-0000-0000-00004A000000}"/>
                  </a:ext>
                </a:extLst>
              </xdr:cNvPr>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a:extLst>
                  <a:ext uri="{FF2B5EF4-FFF2-40B4-BE49-F238E27FC236}">
                    <a16:creationId xmlns:a16="http://schemas.microsoft.com/office/drawing/2014/main" id="{00000000-0008-0000-0000-00004B000000}"/>
                  </a:ext>
                </a:extLst>
              </xdr:cNvPr>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6" name="Freeform 75">
                <a:extLst>
                  <a:ext uri="{FF2B5EF4-FFF2-40B4-BE49-F238E27FC236}">
                    <a16:creationId xmlns:a16="http://schemas.microsoft.com/office/drawing/2014/main" id="{00000000-0008-0000-0000-00004C000000}"/>
                  </a:ext>
                </a:extLst>
              </xdr:cNvPr>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a:extLst>
                  <a:ext uri="{FF2B5EF4-FFF2-40B4-BE49-F238E27FC236}">
                    <a16:creationId xmlns:a16="http://schemas.microsoft.com/office/drawing/2014/main" id="{00000000-0008-0000-0000-00004D000000}"/>
                  </a:ext>
                </a:extLst>
              </xdr:cNvPr>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5" name="Group 14">
              <a:extLst>
                <a:ext uri="{FF2B5EF4-FFF2-40B4-BE49-F238E27FC236}">
                  <a16:creationId xmlns:a16="http://schemas.microsoft.com/office/drawing/2014/main" id="{00000000-0008-0000-0000-00000F000000}"/>
                </a:ext>
              </a:extLst>
            </xdr:cNvPr>
            <xdr:cNvGrpSpPr>
              <a:grpSpLocks/>
            </xdr:cNvGrpSpPr>
          </xdr:nvGrpSpPr>
          <xdr:grpSpPr bwMode="auto">
            <a:xfrm>
              <a:off x="2186" y="-495"/>
              <a:ext cx="69" cy="101"/>
              <a:chOff x="2186" y="-495"/>
              <a:chExt cx="69" cy="101"/>
            </a:xfrm>
          </xdr:grpSpPr>
          <xdr:sp macro="" textlink="">
            <xdr:nvSpPr>
              <xdr:cNvPr id="71" name="Freeform 70">
                <a:extLst>
                  <a:ext uri="{FF2B5EF4-FFF2-40B4-BE49-F238E27FC236}">
                    <a16:creationId xmlns:a16="http://schemas.microsoft.com/office/drawing/2014/main" id="{00000000-0008-0000-0000-000047000000}"/>
                  </a:ext>
                </a:extLst>
              </xdr:cNvPr>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2" name="Freeform 71">
                <a:extLst>
                  <a:ext uri="{FF2B5EF4-FFF2-40B4-BE49-F238E27FC236}">
                    <a16:creationId xmlns:a16="http://schemas.microsoft.com/office/drawing/2014/main" id="{00000000-0008-0000-0000-000048000000}"/>
                  </a:ext>
                </a:extLst>
              </xdr:cNvPr>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3" name="Freeform 72">
                <a:extLst>
                  <a:ext uri="{FF2B5EF4-FFF2-40B4-BE49-F238E27FC236}">
                    <a16:creationId xmlns:a16="http://schemas.microsoft.com/office/drawing/2014/main" id="{00000000-0008-0000-0000-000049000000}"/>
                  </a:ext>
                </a:extLst>
              </xdr:cNvPr>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a:extLst>
                <a:ext uri="{FF2B5EF4-FFF2-40B4-BE49-F238E27FC236}">
                  <a16:creationId xmlns:a16="http://schemas.microsoft.com/office/drawing/2014/main" id="{00000000-0008-0000-0000-000010000000}"/>
                </a:ext>
              </a:extLst>
            </xdr:cNvPr>
            <xdr:cNvGrpSpPr>
              <a:grpSpLocks/>
            </xdr:cNvGrpSpPr>
          </xdr:nvGrpSpPr>
          <xdr:grpSpPr bwMode="auto">
            <a:xfrm>
              <a:off x="2262" y="-546"/>
              <a:ext cx="1022" cy="203"/>
              <a:chOff x="2262" y="-546"/>
              <a:chExt cx="1022" cy="203"/>
            </a:xfrm>
          </xdr:grpSpPr>
          <xdr:sp macro="" textlink="">
            <xdr:nvSpPr>
              <xdr:cNvPr id="67" name="Freeform 66">
                <a:extLst>
                  <a:ext uri="{FF2B5EF4-FFF2-40B4-BE49-F238E27FC236}">
                    <a16:creationId xmlns:a16="http://schemas.microsoft.com/office/drawing/2014/main" id="{00000000-0008-0000-0000-000043000000}"/>
                  </a:ext>
                </a:extLst>
              </xdr:cNvPr>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a:extLst>
                  <a:ext uri="{FF2B5EF4-FFF2-40B4-BE49-F238E27FC236}">
                    <a16:creationId xmlns:a16="http://schemas.microsoft.com/office/drawing/2014/main" id="{00000000-0008-0000-0000-000044000000}"/>
                  </a:ext>
                </a:extLst>
              </xdr:cNvPr>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69" name="Picture 68">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0" name="Picture 69">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7" name="Group 16">
              <a:extLst>
                <a:ext uri="{FF2B5EF4-FFF2-40B4-BE49-F238E27FC236}">
                  <a16:creationId xmlns:a16="http://schemas.microsoft.com/office/drawing/2014/main" id="{00000000-0008-0000-0000-000011000000}"/>
                </a:ext>
              </a:extLst>
            </xdr:cNvPr>
            <xdr:cNvGrpSpPr>
              <a:grpSpLocks/>
            </xdr:cNvGrpSpPr>
          </xdr:nvGrpSpPr>
          <xdr:grpSpPr bwMode="auto">
            <a:xfrm>
              <a:off x="3563" y="-282"/>
              <a:ext cx="160" cy="168"/>
              <a:chOff x="3563" y="-282"/>
              <a:chExt cx="160" cy="168"/>
            </a:xfrm>
          </xdr:grpSpPr>
          <xdr:sp macro="" textlink="">
            <xdr:nvSpPr>
              <xdr:cNvPr id="64" name="Freeform 63">
                <a:extLst>
                  <a:ext uri="{FF2B5EF4-FFF2-40B4-BE49-F238E27FC236}">
                    <a16:creationId xmlns:a16="http://schemas.microsoft.com/office/drawing/2014/main" id="{00000000-0008-0000-0000-000040000000}"/>
                  </a:ext>
                </a:extLst>
              </xdr:cNvPr>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a:extLst>
                  <a:ext uri="{FF2B5EF4-FFF2-40B4-BE49-F238E27FC236}">
                    <a16:creationId xmlns:a16="http://schemas.microsoft.com/office/drawing/2014/main" id="{00000000-0008-0000-0000-000041000000}"/>
                  </a:ext>
                </a:extLst>
              </xdr:cNvPr>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6" name="Freeform 65">
                <a:extLst>
                  <a:ext uri="{FF2B5EF4-FFF2-40B4-BE49-F238E27FC236}">
                    <a16:creationId xmlns:a16="http://schemas.microsoft.com/office/drawing/2014/main" id="{00000000-0008-0000-0000-000042000000}"/>
                  </a:ext>
                </a:extLst>
              </xdr:cNvPr>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a:extLst>
                <a:ext uri="{FF2B5EF4-FFF2-40B4-BE49-F238E27FC236}">
                  <a16:creationId xmlns:a16="http://schemas.microsoft.com/office/drawing/2014/main" id="{00000000-0008-0000-0000-000012000000}"/>
                </a:ext>
              </a:extLst>
            </xdr:cNvPr>
            <xdr:cNvGrpSpPr>
              <a:grpSpLocks/>
            </xdr:cNvGrpSpPr>
          </xdr:nvGrpSpPr>
          <xdr:grpSpPr bwMode="auto">
            <a:xfrm>
              <a:off x="3746" y="-229"/>
              <a:ext cx="125" cy="115"/>
              <a:chOff x="3746" y="-229"/>
              <a:chExt cx="125" cy="115"/>
            </a:xfrm>
          </xdr:grpSpPr>
          <xdr:sp macro="" textlink="">
            <xdr:nvSpPr>
              <xdr:cNvPr id="62" name="Freeform 61">
                <a:extLst>
                  <a:ext uri="{FF2B5EF4-FFF2-40B4-BE49-F238E27FC236}">
                    <a16:creationId xmlns:a16="http://schemas.microsoft.com/office/drawing/2014/main" id="{00000000-0008-0000-0000-00003E000000}"/>
                  </a:ext>
                </a:extLst>
              </xdr:cNvPr>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a:extLst>
                  <a:ext uri="{FF2B5EF4-FFF2-40B4-BE49-F238E27FC236}">
                    <a16:creationId xmlns:a16="http://schemas.microsoft.com/office/drawing/2014/main" id="{00000000-0008-0000-0000-00003F000000}"/>
                  </a:ext>
                </a:extLst>
              </xdr:cNvPr>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9" name="Group 18">
              <a:extLst>
                <a:ext uri="{FF2B5EF4-FFF2-40B4-BE49-F238E27FC236}">
                  <a16:creationId xmlns:a16="http://schemas.microsoft.com/office/drawing/2014/main" id="{00000000-0008-0000-0000-000013000000}"/>
                </a:ext>
              </a:extLst>
            </xdr:cNvPr>
            <xdr:cNvGrpSpPr>
              <a:grpSpLocks/>
            </xdr:cNvGrpSpPr>
          </xdr:nvGrpSpPr>
          <xdr:grpSpPr bwMode="auto">
            <a:xfrm>
              <a:off x="3894" y="-229"/>
              <a:ext cx="200" cy="113"/>
              <a:chOff x="3894" y="-229"/>
              <a:chExt cx="200" cy="113"/>
            </a:xfrm>
          </xdr:grpSpPr>
          <xdr:sp macro="" textlink="">
            <xdr:nvSpPr>
              <xdr:cNvPr id="57" name="Freeform 56">
                <a:extLst>
                  <a:ext uri="{FF2B5EF4-FFF2-40B4-BE49-F238E27FC236}">
                    <a16:creationId xmlns:a16="http://schemas.microsoft.com/office/drawing/2014/main" id="{00000000-0008-0000-0000-000039000000}"/>
                  </a:ext>
                </a:extLst>
              </xdr:cNvPr>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a:extLst>
                  <a:ext uri="{FF2B5EF4-FFF2-40B4-BE49-F238E27FC236}">
                    <a16:creationId xmlns:a16="http://schemas.microsoft.com/office/drawing/2014/main" id="{00000000-0008-0000-0000-00003A000000}"/>
                  </a:ext>
                </a:extLst>
              </xdr:cNvPr>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9" name="Freeform 58">
                <a:extLst>
                  <a:ext uri="{FF2B5EF4-FFF2-40B4-BE49-F238E27FC236}">
                    <a16:creationId xmlns:a16="http://schemas.microsoft.com/office/drawing/2014/main" id="{00000000-0008-0000-0000-00003B000000}"/>
                  </a:ext>
                </a:extLst>
              </xdr:cNvPr>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a:extLst>
                  <a:ext uri="{FF2B5EF4-FFF2-40B4-BE49-F238E27FC236}">
                    <a16:creationId xmlns:a16="http://schemas.microsoft.com/office/drawing/2014/main" id="{00000000-0008-0000-0000-00003C000000}"/>
                  </a:ext>
                </a:extLst>
              </xdr:cNvPr>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a:extLst>
                  <a:ext uri="{FF2B5EF4-FFF2-40B4-BE49-F238E27FC236}">
                    <a16:creationId xmlns:a16="http://schemas.microsoft.com/office/drawing/2014/main" id="{00000000-0008-0000-0000-00003D000000}"/>
                  </a:ext>
                </a:extLst>
              </xdr:cNvPr>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a:extLst>
                <a:ext uri="{FF2B5EF4-FFF2-40B4-BE49-F238E27FC236}">
                  <a16:creationId xmlns:a16="http://schemas.microsoft.com/office/drawing/2014/main" id="{00000000-0008-0000-0000-000014000000}"/>
                </a:ext>
              </a:extLst>
            </xdr:cNvPr>
            <xdr:cNvGrpSpPr>
              <a:grpSpLocks/>
            </xdr:cNvGrpSpPr>
          </xdr:nvGrpSpPr>
          <xdr:grpSpPr bwMode="auto">
            <a:xfrm>
              <a:off x="4124" y="-229"/>
              <a:ext cx="200" cy="113"/>
              <a:chOff x="4124" y="-229"/>
              <a:chExt cx="200" cy="113"/>
            </a:xfrm>
          </xdr:grpSpPr>
          <xdr:sp macro="" textlink="">
            <xdr:nvSpPr>
              <xdr:cNvPr id="52" name="Freeform 51">
                <a:extLst>
                  <a:ext uri="{FF2B5EF4-FFF2-40B4-BE49-F238E27FC236}">
                    <a16:creationId xmlns:a16="http://schemas.microsoft.com/office/drawing/2014/main" id="{00000000-0008-0000-0000-000034000000}"/>
                  </a:ext>
                </a:extLst>
              </xdr:cNvPr>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a:extLst>
                  <a:ext uri="{FF2B5EF4-FFF2-40B4-BE49-F238E27FC236}">
                    <a16:creationId xmlns:a16="http://schemas.microsoft.com/office/drawing/2014/main" id="{00000000-0008-0000-0000-000035000000}"/>
                  </a:ext>
                </a:extLst>
              </xdr:cNvPr>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4" name="Freeform 53">
                <a:extLst>
                  <a:ext uri="{FF2B5EF4-FFF2-40B4-BE49-F238E27FC236}">
                    <a16:creationId xmlns:a16="http://schemas.microsoft.com/office/drawing/2014/main" id="{00000000-0008-0000-0000-000036000000}"/>
                  </a:ext>
                </a:extLst>
              </xdr:cNvPr>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a:extLst>
                  <a:ext uri="{FF2B5EF4-FFF2-40B4-BE49-F238E27FC236}">
                    <a16:creationId xmlns:a16="http://schemas.microsoft.com/office/drawing/2014/main" id="{00000000-0008-0000-0000-000037000000}"/>
                  </a:ext>
                </a:extLst>
              </xdr:cNvPr>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a:extLst>
                  <a:ext uri="{FF2B5EF4-FFF2-40B4-BE49-F238E27FC236}">
                    <a16:creationId xmlns:a16="http://schemas.microsoft.com/office/drawing/2014/main" id="{00000000-0008-0000-0000-000038000000}"/>
                  </a:ext>
                </a:extLst>
              </xdr:cNvPr>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a:extLst>
                <a:ext uri="{FF2B5EF4-FFF2-40B4-BE49-F238E27FC236}">
                  <a16:creationId xmlns:a16="http://schemas.microsoft.com/office/drawing/2014/main" id="{00000000-0008-0000-0000-000015000000}"/>
                </a:ext>
              </a:extLst>
            </xdr:cNvPr>
            <xdr:cNvGrpSpPr>
              <a:grpSpLocks/>
            </xdr:cNvGrpSpPr>
          </xdr:nvGrpSpPr>
          <xdr:grpSpPr bwMode="auto">
            <a:xfrm>
              <a:off x="4352" y="-282"/>
              <a:ext cx="39" cy="166"/>
              <a:chOff x="4352" y="-282"/>
              <a:chExt cx="39" cy="166"/>
            </a:xfrm>
          </xdr:grpSpPr>
          <xdr:sp macro="" textlink="">
            <xdr:nvSpPr>
              <xdr:cNvPr id="50" name="Freeform 49">
                <a:extLst>
                  <a:ext uri="{FF2B5EF4-FFF2-40B4-BE49-F238E27FC236}">
                    <a16:creationId xmlns:a16="http://schemas.microsoft.com/office/drawing/2014/main" id="{00000000-0008-0000-0000-000032000000}"/>
                  </a:ext>
                </a:extLst>
              </xdr:cNvPr>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a:extLst>
                  <a:ext uri="{FF2B5EF4-FFF2-40B4-BE49-F238E27FC236}">
                    <a16:creationId xmlns:a16="http://schemas.microsoft.com/office/drawing/2014/main" id="{00000000-0008-0000-0000-000033000000}"/>
                  </a:ext>
                </a:extLst>
              </xdr:cNvPr>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a:extLst>
                <a:ext uri="{FF2B5EF4-FFF2-40B4-BE49-F238E27FC236}">
                  <a16:creationId xmlns:a16="http://schemas.microsoft.com/office/drawing/2014/main" id="{00000000-0008-0000-0000-000016000000}"/>
                </a:ext>
              </a:extLst>
            </xdr:cNvPr>
            <xdr:cNvGrpSpPr>
              <a:grpSpLocks/>
            </xdr:cNvGrpSpPr>
          </xdr:nvGrpSpPr>
          <xdr:grpSpPr bwMode="auto">
            <a:xfrm>
              <a:off x="4413" y="-229"/>
              <a:ext cx="88" cy="115"/>
              <a:chOff x="4413" y="-229"/>
              <a:chExt cx="88" cy="115"/>
            </a:xfrm>
          </xdr:grpSpPr>
          <xdr:sp macro="" textlink="">
            <xdr:nvSpPr>
              <xdr:cNvPr id="47" name="Freeform 46">
                <a:extLst>
                  <a:ext uri="{FF2B5EF4-FFF2-40B4-BE49-F238E27FC236}">
                    <a16:creationId xmlns:a16="http://schemas.microsoft.com/office/drawing/2014/main" id="{00000000-0008-0000-0000-00002F000000}"/>
                  </a:ext>
                </a:extLst>
              </xdr:cNvPr>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a:extLst>
                  <a:ext uri="{FF2B5EF4-FFF2-40B4-BE49-F238E27FC236}">
                    <a16:creationId xmlns:a16="http://schemas.microsoft.com/office/drawing/2014/main" id="{00000000-0008-0000-0000-000030000000}"/>
                  </a:ext>
                </a:extLst>
              </xdr:cNvPr>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9" name="Freeform 48">
                <a:extLst>
                  <a:ext uri="{FF2B5EF4-FFF2-40B4-BE49-F238E27FC236}">
                    <a16:creationId xmlns:a16="http://schemas.microsoft.com/office/drawing/2014/main" id="{00000000-0008-0000-0000-000031000000}"/>
                  </a:ext>
                </a:extLst>
              </xdr:cNvPr>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a:extLst>
                <a:ext uri="{FF2B5EF4-FFF2-40B4-BE49-F238E27FC236}">
                  <a16:creationId xmlns:a16="http://schemas.microsoft.com/office/drawing/2014/main" id="{00000000-0008-0000-0000-000017000000}"/>
                </a:ext>
              </a:extLst>
            </xdr:cNvPr>
            <xdr:cNvGrpSpPr>
              <a:grpSpLocks/>
            </xdr:cNvGrpSpPr>
          </xdr:nvGrpSpPr>
          <xdr:grpSpPr bwMode="auto">
            <a:xfrm>
              <a:off x="4515" y="-229"/>
              <a:ext cx="88" cy="115"/>
              <a:chOff x="4515" y="-229"/>
              <a:chExt cx="88" cy="115"/>
            </a:xfrm>
          </xdr:grpSpPr>
          <xdr:sp macro="" textlink="">
            <xdr:nvSpPr>
              <xdr:cNvPr id="44" name="Freeform 43">
                <a:extLst>
                  <a:ext uri="{FF2B5EF4-FFF2-40B4-BE49-F238E27FC236}">
                    <a16:creationId xmlns:a16="http://schemas.microsoft.com/office/drawing/2014/main" id="{00000000-0008-0000-0000-00002C000000}"/>
                  </a:ext>
                </a:extLst>
              </xdr:cNvPr>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a:extLst>
                  <a:ext uri="{FF2B5EF4-FFF2-40B4-BE49-F238E27FC236}">
                    <a16:creationId xmlns:a16="http://schemas.microsoft.com/office/drawing/2014/main" id="{00000000-0008-0000-0000-00002D000000}"/>
                  </a:ext>
                </a:extLst>
              </xdr:cNvPr>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6" name="Freeform 45">
                <a:extLst>
                  <a:ext uri="{FF2B5EF4-FFF2-40B4-BE49-F238E27FC236}">
                    <a16:creationId xmlns:a16="http://schemas.microsoft.com/office/drawing/2014/main" id="{00000000-0008-0000-0000-00002E000000}"/>
                  </a:ext>
                </a:extLst>
              </xdr:cNvPr>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a:extLst>
                <a:ext uri="{FF2B5EF4-FFF2-40B4-BE49-F238E27FC236}">
                  <a16:creationId xmlns:a16="http://schemas.microsoft.com/office/drawing/2014/main" id="{00000000-0008-0000-0000-000018000000}"/>
                </a:ext>
              </a:extLst>
            </xdr:cNvPr>
            <xdr:cNvGrpSpPr>
              <a:grpSpLocks/>
            </xdr:cNvGrpSpPr>
          </xdr:nvGrpSpPr>
          <xdr:grpSpPr bwMode="auto">
            <a:xfrm>
              <a:off x="4622" y="-282"/>
              <a:ext cx="39" cy="166"/>
              <a:chOff x="4622" y="-282"/>
              <a:chExt cx="39" cy="166"/>
            </a:xfrm>
          </xdr:grpSpPr>
          <xdr:sp macro="" textlink="">
            <xdr:nvSpPr>
              <xdr:cNvPr id="42" name="Freeform 41">
                <a:extLst>
                  <a:ext uri="{FF2B5EF4-FFF2-40B4-BE49-F238E27FC236}">
                    <a16:creationId xmlns:a16="http://schemas.microsoft.com/office/drawing/2014/main" id="{00000000-0008-0000-0000-00002A000000}"/>
                  </a:ext>
                </a:extLst>
              </xdr:cNvPr>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a:extLst>
                  <a:ext uri="{FF2B5EF4-FFF2-40B4-BE49-F238E27FC236}">
                    <a16:creationId xmlns:a16="http://schemas.microsoft.com/office/drawing/2014/main" id="{00000000-0008-0000-0000-00002B000000}"/>
                  </a:ext>
                </a:extLst>
              </xdr:cNvPr>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a:extLst>
                <a:ext uri="{FF2B5EF4-FFF2-40B4-BE49-F238E27FC236}">
                  <a16:creationId xmlns:a16="http://schemas.microsoft.com/office/drawing/2014/main" id="{00000000-0008-0000-0000-000019000000}"/>
                </a:ext>
              </a:extLst>
            </xdr:cNvPr>
            <xdr:cNvGrpSpPr>
              <a:grpSpLocks/>
            </xdr:cNvGrpSpPr>
          </xdr:nvGrpSpPr>
          <xdr:grpSpPr bwMode="auto">
            <a:xfrm>
              <a:off x="4682" y="-229"/>
              <a:ext cx="125" cy="115"/>
              <a:chOff x="4682" y="-229"/>
              <a:chExt cx="125" cy="115"/>
            </a:xfrm>
          </xdr:grpSpPr>
          <xdr:sp macro="" textlink="">
            <xdr:nvSpPr>
              <xdr:cNvPr id="40" name="Freeform 39">
                <a:extLst>
                  <a:ext uri="{FF2B5EF4-FFF2-40B4-BE49-F238E27FC236}">
                    <a16:creationId xmlns:a16="http://schemas.microsoft.com/office/drawing/2014/main" id="{00000000-0008-0000-0000-000028000000}"/>
                  </a:ext>
                </a:extLst>
              </xdr:cNvPr>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a:extLst>
                  <a:ext uri="{FF2B5EF4-FFF2-40B4-BE49-F238E27FC236}">
                    <a16:creationId xmlns:a16="http://schemas.microsoft.com/office/drawing/2014/main" id="{00000000-0008-0000-0000-000029000000}"/>
                  </a:ext>
                </a:extLst>
              </xdr:cNvPr>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a:extLst>
                <a:ext uri="{FF2B5EF4-FFF2-40B4-BE49-F238E27FC236}">
                  <a16:creationId xmlns:a16="http://schemas.microsoft.com/office/drawing/2014/main" id="{00000000-0008-0000-0000-00001A000000}"/>
                </a:ext>
              </a:extLst>
            </xdr:cNvPr>
            <xdr:cNvGrpSpPr>
              <a:grpSpLocks/>
            </xdr:cNvGrpSpPr>
          </xdr:nvGrpSpPr>
          <xdr:grpSpPr bwMode="auto">
            <a:xfrm>
              <a:off x="4830" y="-229"/>
              <a:ext cx="112" cy="113"/>
              <a:chOff x="4830" y="-229"/>
              <a:chExt cx="112" cy="113"/>
            </a:xfrm>
          </xdr:grpSpPr>
          <xdr:sp macro="" textlink="">
            <xdr:nvSpPr>
              <xdr:cNvPr id="37" name="Freeform 36">
                <a:extLst>
                  <a:ext uri="{FF2B5EF4-FFF2-40B4-BE49-F238E27FC236}">
                    <a16:creationId xmlns:a16="http://schemas.microsoft.com/office/drawing/2014/main" id="{00000000-0008-0000-0000-000025000000}"/>
                  </a:ext>
                </a:extLst>
              </xdr:cNvPr>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a:extLst>
                  <a:ext uri="{FF2B5EF4-FFF2-40B4-BE49-F238E27FC236}">
                    <a16:creationId xmlns:a16="http://schemas.microsoft.com/office/drawing/2014/main" id="{00000000-0008-0000-0000-000026000000}"/>
                  </a:ext>
                </a:extLst>
              </xdr:cNvPr>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9" name="Freeform 38">
                <a:extLst>
                  <a:ext uri="{FF2B5EF4-FFF2-40B4-BE49-F238E27FC236}">
                    <a16:creationId xmlns:a16="http://schemas.microsoft.com/office/drawing/2014/main" id="{00000000-0008-0000-0000-000027000000}"/>
                  </a:ext>
                </a:extLst>
              </xdr:cNvPr>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a:extLst>
                <a:ext uri="{FF2B5EF4-FFF2-40B4-BE49-F238E27FC236}">
                  <a16:creationId xmlns:a16="http://schemas.microsoft.com/office/drawing/2014/main" id="{00000000-0008-0000-0000-00001B000000}"/>
                </a:ext>
              </a:extLst>
            </xdr:cNvPr>
            <xdr:cNvGrpSpPr>
              <a:grpSpLocks/>
            </xdr:cNvGrpSpPr>
          </xdr:nvGrpSpPr>
          <xdr:grpSpPr bwMode="auto">
            <a:xfrm>
              <a:off x="4965" y="-229"/>
              <a:ext cx="116" cy="115"/>
              <a:chOff x="4965" y="-229"/>
              <a:chExt cx="116" cy="115"/>
            </a:xfrm>
          </xdr:grpSpPr>
          <xdr:sp macro="" textlink="">
            <xdr:nvSpPr>
              <xdr:cNvPr id="34" name="Freeform 33">
                <a:extLst>
                  <a:ext uri="{FF2B5EF4-FFF2-40B4-BE49-F238E27FC236}">
                    <a16:creationId xmlns:a16="http://schemas.microsoft.com/office/drawing/2014/main" id="{00000000-0008-0000-0000-000022000000}"/>
                  </a:ext>
                </a:extLst>
              </xdr:cNvPr>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a:extLst>
                  <a:ext uri="{FF2B5EF4-FFF2-40B4-BE49-F238E27FC236}">
                    <a16:creationId xmlns:a16="http://schemas.microsoft.com/office/drawing/2014/main" id="{00000000-0008-0000-0000-000023000000}"/>
                  </a:ext>
                </a:extLst>
              </xdr:cNvPr>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6" name="Freeform 35">
                <a:extLst>
                  <a:ext uri="{FF2B5EF4-FFF2-40B4-BE49-F238E27FC236}">
                    <a16:creationId xmlns:a16="http://schemas.microsoft.com/office/drawing/2014/main" id="{00000000-0008-0000-0000-000024000000}"/>
                  </a:ext>
                </a:extLst>
              </xdr:cNvPr>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a:extLst>
                <a:ext uri="{FF2B5EF4-FFF2-40B4-BE49-F238E27FC236}">
                  <a16:creationId xmlns:a16="http://schemas.microsoft.com/office/drawing/2014/main" id="{00000000-0008-0000-0000-00001C000000}"/>
                </a:ext>
              </a:extLst>
            </xdr:cNvPr>
            <xdr:cNvGrpSpPr>
              <a:grpSpLocks/>
            </xdr:cNvGrpSpPr>
          </xdr:nvGrpSpPr>
          <xdr:grpSpPr bwMode="auto">
            <a:xfrm>
              <a:off x="5104" y="-229"/>
              <a:ext cx="94" cy="113"/>
              <a:chOff x="5104" y="-229"/>
              <a:chExt cx="94" cy="113"/>
            </a:xfrm>
          </xdr:grpSpPr>
          <xdr:sp macro="" textlink="">
            <xdr:nvSpPr>
              <xdr:cNvPr id="31" name="Freeform 30">
                <a:extLst>
                  <a:ext uri="{FF2B5EF4-FFF2-40B4-BE49-F238E27FC236}">
                    <a16:creationId xmlns:a16="http://schemas.microsoft.com/office/drawing/2014/main" id="{00000000-0008-0000-0000-00001F000000}"/>
                  </a:ext>
                </a:extLst>
              </xdr:cNvPr>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2" name="Freeform 31">
                <a:extLst>
                  <a:ext uri="{FF2B5EF4-FFF2-40B4-BE49-F238E27FC236}">
                    <a16:creationId xmlns:a16="http://schemas.microsoft.com/office/drawing/2014/main" id="{00000000-0008-0000-0000-000020000000}"/>
                  </a:ext>
                </a:extLst>
              </xdr:cNvPr>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3" name="Freeform 32">
                <a:extLst>
                  <a:ext uri="{FF2B5EF4-FFF2-40B4-BE49-F238E27FC236}">
                    <a16:creationId xmlns:a16="http://schemas.microsoft.com/office/drawing/2014/main" id="{00000000-0008-0000-0000-000021000000}"/>
                  </a:ext>
                </a:extLst>
              </xdr:cNvPr>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a:extLst>
                <a:ext uri="{FF2B5EF4-FFF2-40B4-BE49-F238E27FC236}">
                  <a16:creationId xmlns:a16="http://schemas.microsoft.com/office/drawing/2014/main" id="{00000000-0008-0000-0000-00001D000000}"/>
                </a:ext>
              </a:extLst>
            </xdr:cNvPr>
            <xdr:cNvGrpSpPr>
              <a:grpSpLocks/>
            </xdr:cNvGrpSpPr>
          </xdr:nvGrpSpPr>
          <xdr:grpSpPr bwMode="auto">
            <a:xfrm>
              <a:off x="1675" y="-351"/>
              <a:ext cx="3522" cy="2"/>
              <a:chOff x="1675" y="-351"/>
              <a:chExt cx="3522" cy="2"/>
            </a:xfrm>
          </xdr:grpSpPr>
          <xdr:sp macro="" textlink="">
            <xdr:nvSpPr>
              <xdr:cNvPr id="30" name="Freeform 29">
                <a:extLst>
                  <a:ext uri="{FF2B5EF4-FFF2-40B4-BE49-F238E27FC236}">
                    <a16:creationId xmlns:a16="http://schemas.microsoft.com/office/drawing/2014/main" id="{00000000-0008-0000-0000-00001E000000}"/>
                  </a:ext>
                </a:extLst>
              </xdr:cNvPr>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88" name="Picture 87">
            <a:extLst>
              <a:ext uri="{FF2B5EF4-FFF2-40B4-BE49-F238E27FC236}">
                <a16:creationId xmlns:a16="http://schemas.microsoft.com/office/drawing/2014/main" id="{00000000-0008-0000-0000-000058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781735" y="78441"/>
            <a:ext cx="517525" cy="737870"/>
          </a:xfrm>
          <a:prstGeom prst="rect">
            <a:avLst/>
          </a:prstGeom>
          <a:no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bm/Users/karankapoor12/Desktop/Work/Advisory/MOF/Tax%20Calc/Payroll%20tax%20calculator%20KPMG%20BDA%2007%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contents"/>
      <sheetName val="A.Input Sheet"/>
      <sheetName val="B.Summary Output Sheet"/>
      <sheetName val="C.Calculation Tab"/>
      <sheetName val="D.Qtr PR1"/>
      <sheetName val="_TM_E.Individual_Calculator"/>
      <sheetName val="E.Individual_Calculator"/>
      <sheetName val="E.Calculator (2)"/>
      <sheetName val="F.Calculator_unformatted"/>
      <sheetName val="_TM_Open issues"/>
      <sheetName val="Open issues"/>
      <sheetName val="Version Contro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W154"/>
  <sheetViews>
    <sheetView showGridLines="0" tabSelected="1" zoomScaleNormal="100" zoomScaleSheetLayoutView="85" zoomScalePageLayoutView="25" workbookViewId="0">
      <selection activeCell="K65" sqref="K65"/>
    </sheetView>
  </sheetViews>
  <sheetFormatPr defaultColWidth="9.140625" defaultRowHeight="14.25" zeroHeight="1" x14ac:dyDescent="0.25"/>
  <cols>
    <col min="1" max="1" width="4.140625" style="1" customWidth="1"/>
    <col min="2" max="4" width="3.85546875" style="1" customWidth="1"/>
    <col min="5" max="5" width="42" style="1" customWidth="1"/>
    <col min="6" max="7" width="11" style="1" customWidth="1"/>
    <col min="8" max="8" width="12.42578125" style="1" bestFit="1" customWidth="1"/>
    <col min="9" max="9" width="13" style="1" customWidth="1"/>
    <col min="10" max="10" width="11" style="1" customWidth="1"/>
    <col min="11" max="11" width="14.140625" style="1" customWidth="1"/>
    <col min="12" max="14" width="3.85546875" style="1" customWidth="1"/>
    <col min="15" max="15" width="14.85546875" style="1" customWidth="1"/>
    <col min="16" max="16" width="11" style="1" customWidth="1"/>
    <col min="17" max="17" width="7.140625" style="1" customWidth="1"/>
    <col min="18" max="18" width="6.140625" style="1" customWidth="1"/>
    <col min="19" max="19" width="2.140625" style="1" customWidth="1"/>
    <col min="20" max="20" width="9.5703125" style="1" customWidth="1"/>
    <col min="21" max="21" width="15" style="1" customWidth="1"/>
    <col min="22" max="73" width="12.5703125" style="1" customWidth="1"/>
    <col min="74" max="75" width="15" style="1" customWidth="1"/>
    <col min="76" max="16384" width="9.140625" style="1"/>
  </cols>
  <sheetData>
    <row r="1" spans="2:18" x14ac:dyDescent="0.25"/>
    <row r="2" spans="2:18" x14ac:dyDescent="0.25"/>
    <row r="3" spans="2:18" ht="20.25" customHeight="1" x14ac:dyDescent="0.25"/>
    <row r="4" spans="2:18" x14ac:dyDescent="0.25"/>
    <row r="5" spans="2:18" s="45" customFormat="1" ht="26.25" x14ac:dyDescent="0.25">
      <c r="B5" s="169" t="s">
        <v>48</v>
      </c>
      <c r="C5" s="169"/>
      <c r="D5" s="169"/>
      <c r="E5" s="169"/>
      <c r="F5" s="169"/>
      <c r="G5" s="169"/>
      <c r="H5" s="169"/>
      <c r="I5" s="169"/>
      <c r="J5" s="169"/>
      <c r="K5" s="169"/>
      <c r="L5" s="169"/>
      <c r="M5" s="169"/>
      <c r="N5" s="169"/>
      <c r="O5" s="169"/>
      <c r="P5" s="169"/>
      <c r="Q5" s="169"/>
    </row>
    <row r="6" spans="2:18" s="46" customFormat="1" x14ac:dyDescent="0.25">
      <c r="B6" s="168" t="s">
        <v>84</v>
      </c>
      <c r="C6" s="168"/>
      <c r="D6" s="168"/>
      <c r="E6" s="168"/>
      <c r="F6" s="168"/>
      <c r="G6" s="168"/>
      <c r="H6" s="168"/>
      <c r="I6" s="168"/>
      <c r="J6" s="168"/>
      <c r="K6" s="168"/>
      <c r="L6" s="168"/>
      <c r="M6" s="168"/>
      <c r="N6" s="168"/>
      <c r="O6" s="168"/>
      <c r="P6" s="168"/>
      <c r="Q6" s="168"/>
      <c r="R6" s="45"/>
    </row>
    <row r="7" spans="2:18" s="45" customFormat="1" ht="12.75" x14ac:dyDescent="0.25">
      <c r="B7" s="168"/>
      <c r="C7" s="168"/>
      <c r="D7" s="168"/>
      <c r="E7" s="168"/>
      <c r="F7" s="168"/>
      <c r="G7" s="168"/>
      <c r="H7" s="168"/>
      <c r="I7" s="168"/>
      <c r="J7" s="168"/>
      <c r="K7" s="168"/>
      <c r="L7" s="168"/>
      <c r="M7" s="168"/>
      <c r="N7" s="168"/>
      <c r="O7" s="168"/>
      <c r="P7" s="168"/>
      <c r="Q7" s="168"/>
    </row>
    <row r="8" spans="2:18" s="2" customFormat="1" ht="12.75" x14ac:dyDescent="0.25">
      <c r="B8" s="168"/>
      <c r="C8" s="168"/>
      <c r="D8" s="168"/>
      <c r="E8" s="168"/>
      <c r="F8" s="168"/>
      <c r="G8" s="168"/>
      <c r="H8" s="168"/>
      <c r="I8" s="168"/>
      <c r="J8" s="168"/>
      <c r="K8" s="168"/>
      <c r="L8" s="168"/>
      <c r="M8" s="168"/>
      <c r="N8" s="168"/>
      <c r="O8" s="168"/>
      <c r="P8" s="168"/>
      <c r="Q8" s="168"/>
    </row>
    <row r="9" spans="2:18" s="2" customFormat="1" ht="12.75" x14ac:dyDescent="0.25">
      <c r="B9" s="168"/>
      <c r="C9" s="168"/>
      <c r="D9" s="168"/>
      <c r="E9" s="168"/>
      <c r="F9" s="168"/>
      <c r="G9" s="168"/>
      <c r="H9" s="168"/>
      <c r="I9" s="168"/>
      <c r="J9" s="168"/>
      <c r="K9" s="168"/>
      <c r="L9" s="168"/>
      <c r="M9" s="168"/>
      <c r="N9" s="168"/>
      <c r="O9" s="168"/>
      <c r="P9" s="168"/>
      <c r="Q9" s="168"/>
    </row>
    <row r="10" spans="2:18" s="2" customFormat="1" ht="26.25" customHeight="1" x14ac:dyDescent="0.25">
      <c r="B10" s="168"/>
      <c r="C10" s="168"/>
      <c r="D10" s="168"/>
      <c r="E10" s="168"/>
      <c r="F10" s="168"/>
      <c r="G10" s="168"/>
      <c r="H10" s="168"/>
      <c r="I10" s="168"/>
      <c r="J10" s="168"/>
      <c r="K10" s="168"/>
      <c r="L10" s="168"/>
      <c r="M10" s="168"/>
      <c r="N10" s="168"/>
      <c r="O10" s="168"/>
      <c r="P10" s="168"/>
      <c r="Q10" s="168"/>
    </row>
    <row r="11" spans="2:18" s="2" customFormat="1" x14ac:dyDescent="0.25">
      <c r="L11" s="1"/>
      <c r="O11" s="1"/>
    </row>
    <row r="12" spans="2:18" s="2" customFormat="1" ht="15.75" x14ac:dyDescent="0.25">
      <c r="B12" s="23" t="s">
        <v>47</v>
      </c>
      <c r="C12" s="21"/>
      <c r="D12" s="23"/>
      <c r="E12" s="23"/>
      <c r="F12" s="21"/>
      <c r="G12" s="21"/>
      <c r="H12" s="21"/>
      <c r="I12" s="21"/>
      <c r="J12" s="21"/>
      <c r="K12" s="21"/>
      <c r="L12" s="22"/>
      <c r="M12" s="21"/>
      <c r="N12" s="21"/>
      <c r="O12" s="21"/>
      <c r="P12" s="21"/>
      <c r="Q12" s="21"/>
    </row>
    <row r="13" spans="2:18" s="2" customFormat="1" x14ac:dyDescent="0.25">
      <c r="L13" s="1"/>
    </row>
    <row r="14" spans="2:18" s="2" customFormat="1" x14ac:dyDescent="0.25">
      <c r="E14" s="44" t="s">
        <v>46</v>
      </c>
      <c r="F14" s="43"/>
      <c r="G14" s="43"/>
      <c r="H14" s="43"/>
      <c r="I14" s="43"/>
      <c r="J14" s="43"/>
      <c r="K14" s="79"/>
      <c r="L14" s="1"/>
    </row>
    <row r="15" spans="2:18" s="2" customFormat="1" x14ac:dyDescent="0.25">
      <c r="E15" s="42" t="s">
        <v>45</v>
      </c>
      <c r="F15" s="41"/>
      <c r="G15" s="41"/>
      <c r="H15" s="41"/>
      <c r="I15" s="41"/>
      <c r="J15" s="41"/>
      <c r="K15" s="80" t="s">
        <v>44</v>
      </c>
      <c r="L15" s="1"/>
    </row>
    <row r="16" spans="2:18" s="2" customFormat="1" ht="20.25" x14ac:dyDescent="0.25">
      <c r="D16" s="7" t="s">
        <v>43</v>
      </c>
      <c r="E16" s="93" t="s">
        <v>55</v>
      </c>
      <c r="F16" s="94"/>
      <c r="G16" s="94"/>
      <c r="H16" s="94"/>
      <c r="I16" s="94"/>
      <c r="J16" s="112" t="s">
        <v>37</v>
      </c>
      <c r="K16" s="150" t="s">
        <v>85</v>
      </c>
      <c r="L16" s="149" t="s">
        <v>71</v>
      </c>
    </row>
    <row r="17" spans="1:75" s="2" customFormat="1" ht="25.5" customHeight="1" x14ac:dyDescent="0.25">
      <c r="D17" s="7" t="s">
        <v>42</v>
      </c>
      <c r="E17" s="175" t="s">
        <v>97</v>
      </c>
      <c r="F17" s="176"/>
      <c r="G17" s="176"/>
      <c r="H17" s="176"/>
      <c r="I17" s="176"/>
      <c r="J17" s="112" t="s">
        <v>37</v>
      </c>
      <c r="K17" s="95">
        <v>45353</v>
      </c>
      <c r="L17" s="1"/>
      <c r="O17" s="126"/>
    </row>
    <row r="18" spans="1:75" s="2" customFormat="1" ht="20.25" x14ac:dyDescent="0.25">
      <c r="D18" s="7" t="s">
        <v>41</v>
      </c>
      <c r="E18" s="67" t="s">
        <v>54</v>
      </c>
      <c r="F18" s="68"/>
      <c r="G18" s="68"/>
      <c r="H18" s="68"/>
      <c r="I18" s="68"/>
      <c r="J18" s="113" t="s">
        <v>37</v>
      </c>
      <c r="K18" s="83">
        <v>45688</v>
      </c>
      <c r="L18" s="1"/>
      <c r="P18" s="104"/>
      <c r="S18" s="40"/>
      <c r="T18" s="121"/>
    </row>
    <row r="19" spans="1:75" s="2" customFormat="1" ht="20.25" x14ac:dyDescent="0.25">
      <c r="D19" s="7" t="s">
        <v>40</v>
      </c>
      <c r="E19" s="96" t="s">
        <v>52</v>
      </c>
      <c r="F19" s="68"/>
      <c r="G19" s="68"/>
      <c r="H19" s="68"/>
      <c r="I19" s="68"/>
      <c r="J19" s="113" t="s">
        <v>37</v>
      </c>
      <c r="K19" s="84">
        <v>0</v>
      </c>
      <c r="L19" s="1"/>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row>
    <row r="20" spans="1:75" s="2" customFormat="1" ht="21" thickBot="1" x14ac:dyDescent="0.3">
      <c r="D20" s="7" t="s">
        <v>39</v>
      </c>
      <c r="E20" s="97" t="s">
        <v>53</v>
      </c>
      <c r="F20" s="69"/>
      <c r="G20" s="69"/>
      <c r="H20" s="69"/>
      <c r="I20" s="69"/>
      <c r="J20" s="114" t="s">
        <v>37</v>
      </c>
      <c r="K20" s="85">
        <v>0</v>
      </c>
      <c r="L20" s="1"/>
      <c r="T20" s="122"/>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row>
    <row r="21" spans="1:75" s="2" customFormat="1" ht="15" customHeight="1" x14ac:dyDescent="0.25">
      <c r="A21" s="35"/>
      <c r="B21" s="35"/>
      <c r="D21" s="7"/>
      <c r="E21" s="78" t="s">
        <v>49</v>
      </c>
      <c r="J21" s="39"/>
      <c r="K21" s="39"/>
      <c r="L21" s="3"/>
      <c r="M21" s="35"/>
      <c r="N21" s="35"/>
      <c r="O21" s="35"/>
      <c r="R21" s="35"/>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row>
    <row r="22" spans="1:75" s="2" customFormat="1" ht="15" x14ac:dyDescent="0.25">
      <c r="A22" s="35"/>
      <c r="B22" s="35"/>
      <c r="D22" s="35"/>
      <c r="J22" s="39"/>
      <c r="K22" s="39"/>
      <c r="L22" s="3"/>
      <c r="M22" s="35"/>
      <c r="N22" s="35"/>
      <c r="O22" s="35"/>
      <c r="P22" s="35"/>
      <c r="Q22" s="35"/>
      <c r="R22" s="35"/>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row>
    <row r="23" spans="1:75" s="2" customFormat="1" ht="15" x14ac:dyDescent="0.25">
      <c r="A23" s="35"/>
      <c r="B23" s="35"/>
      <c r="D23" s="35"/>
      <c r="E23" s="81" t="s">
        <v>36</v>
      </c>
      <c r="F23" s="82"/>
      <c r="G23" s="82"/>
      <c r="H23" s="82"/>
      <c r="I23" s="82"/>
      <c r="J23" s="82"/>
      <c r="K23" s="82"/>
      <c r="L23" s="82"/>
      <c r="M23" s="82"/>
      <c r="N23" s="82"/>
      <c r="O23" s="82"/>
      <c r="P23" s="82"/>
      <c r="Q23" s="35"/>
      <c r="R23" s="35"/>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row>
    <row r="24" spans="1:75" s="2" customFormat="1" ht="83.25" customHeight="1" x14ac:dyDescent="0.25">
      <c r="A24" s="35"/>
      <c r="B24" s="35"/>
      <c r="C24" s="35"/>
      <c r="D24" s="35"/>
      <c r="E24" s="38" t="s">
        <v>51</v>
      </c>
      <c r="F24" s="177" t="s">
        <v>98</v>
      </c>
      <c r="G24" s="178"/>
      <c r="H24" s="178"/>
      <c r="I24" s="178"/>
      <c r="J24" s="178"/>
      <c r="K24" s="178"/>
      <c r="L24" s="178"/>
      <c r="M24" s="178"/>
      <c r="N24" s="178"/>
      <c r="O24" s="178"/>
      <c r="P24" s="179"/>
      <c r="Q24" s="35"/>
      <c r="R24" s="35"/>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row>
    <row r="25" spans="1:75" s="2" customFormat="1" ht="100.5" customHeight="1" x14ac:dyDescent="0.25">
      <c r="E25" s="38" t="s">
        <v>35</v>
      </c>
      <c r="F25" s="180" t="s">
        <v>99</v>
      </c>
      <c r="G25" s="181"/>
      <c r="H25" s="181"/>
      <c r="I25" s="181"/>
      <c r="J25" s="181"/>
      <c r="K25" s="181"/>
      <c r="L25" s="181"/>
      <c r="M25" s="181"/>
      <c r="N25" s="181"/>
      <c r="O25" s="181"/>
      <c r="P25" s="182"/>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row>
    <row r="26" spans="1:75" s="37" customFormat="1" ht="59.25" customHeight="1" x14ac:dyDescent="0.25">
      <c r="E26" s="36" t="s">
        <v>50</v>
      </c>
      <c r="F26" s="183" t="s">
        <v>83</v>
      </c>
      <c r="G26" s="184"/>
      <c r="H26" s="184"/>
      <c r="I26" s="184"/>
      <c r="J26" s="184"/>
      <c r="K26" s="184"/>
      <c r="L26" s="184"/>
      <c r="M26" s="184"/>
      <c r="N26" s="184"/>
      <c r="O26" s="184"/>
      <c r="P26" s="185"/>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row>
    <row r="27" spans="1:75" s="2" customFormat="1" ht="25.5" x14ac:dyDescent="0.25">
      <c r="E27" s="98" t="s">
        <v>56</v>
      </c>
      <c r="F27" s="186" t="s">
        <v>65</v>
      </c>
      <c r="G27" s="184"/>
      <c r="H27" s="184"/>
      <c r="I27" s="184"/>
      <c r="J27" s="184"/>
      <c r="K27" s="184"/>
      <c r="L27" s="184"/>
      <c r="M27" s="184"/>
      <c r="N27" s="184"/>
      <c r="O27" s="184"/>
      <c r="P27" s="185"/>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row>
    <row r="28" spans="1:75" s="2" customFormat="1" ht="26.25" thickBot="1" x14ac:dyDescent="0.3">
      <c r="E28" s="99" t="s">
        <v>57</v>
      </c>
      <c r="F28" s="187" t="s">
        <v>58</v>
      </c>
      <c r="G28" s="188"/>
      <c r="H28" s="188"/>
      <c r="I28" s="188"/>
      <c r="J28" s="188"/>
      <c r="K28" s="188"/>
      <c r="L28" s="188"/>
      <c r="M28" s="188"/>
      <c r="N28" s="188"/>
      <c r="O28" s="188"/>
      <c r="P28" s="189"/>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row>
    <row r="29" spans="1:75" s="2" customFormat="1" ht="6" customHeight="1" x14ac:dyDescent="0.25">
      <c r="L29" s="1"/>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row>
    <row r="30" spans="1:75" s="2" customFormat="1" ht="6" customHeight="1" x14ac:dyDescent="0.25">
      <c r="L30" s="1"/>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row>
    <row r="31" spans="1:75" s="2" customFormat="1" ht="6" customHeight="1" x14ac:dyDescent="0.25">
      <c r="L31" s="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row>
    <row r="32" spans="1:75" s="2" customFormat="1" ht="15.75" x14ac:dyDescent="0.25">
      <c r="B32" s="23" t="s">
        <v>34</v>
      </c>
      <c r="C32" s="21"/>
      <c r="D32" s="21"/>
      <c r="E32" s="23"/>
      <c r="F32" s="21"/>
      <c r="G32" s="21"/>
      <c r="H32" s="21"/>
      <c r="I32" s="21"/>
      <c r="J32" s="21"/>
      <c r="K32" s="21"/>
      <c r="L32" s="22"/>
      <c r="M32" s="21"/>
      <c r="N32" s="21"/>
      <c r="O32" s="21"/>
      <c r="P32" s="21"/>
      <c r="Q32" s="21"/>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row>
    <row r="33" spans="2:75" s="2" customFormat="1" ht="15" x14ac:dyDescent="0.25">
      <c r="L33" s="1"/>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row>
    <row r="34" spans="2:75" s="2" customFormat="1" ht="15" x14ac:dyDescent="0.25">
      <c r="E34" s="17" t="s">
        <v>33</v>
      </c>
      <c r="F34" s="16"/>
      <c r="G34" s="16"/>
      <c r="H34" s="16"/>
      <c r="I34" s="16"/>
      <c r="J34" s="16"/>
      <c r="K34" s="15"/>
      <c r="L34" s="1"/>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row>
    <row r="35" spans="2:75" s="2" customFormat="1" ht="15" x14ac:dyDescent="0.25">
      <c r="E35" s="42"/>
      <c r="F35" s="41"/>
      <c r="G35" s="41"/>
      <c r="H35" s="41"/>
      <c r="I35" s="41"/>
      <c r="J35" s="41"/>
      <c r="K35" s="64" t="s">
        <v>15</v>
      </c>
      <c r="L35" s="1"/>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row>
    <row r="36" spans="2:75" s="2" customFormat="1" ht="15" x14ac:dyDescent="0.25">
      <c r="D36" s="34" t="s">
        <v>38</v>
      </c>
      <c r="E36" s="65" t="s">
        <v>59</v>
      </c>
      <c r="F36" s="66"/>
      <c r="G36" s="66"/>
      <c r="H36" s="66"/>
      <c r="I36" s="66"/>
      <c r="J36" s="66"/>
      <c r="K36" s="86">
        <f>SUM(K19:K20)</f>
        <v>0</v>
      </c>
      <c r="L36" s="193" t="s">
        <v>72</v>
      </c>
      <c r="M36" s="191"/>
      <c r="N36" s="191"/>
      <c r="O36" s="191"/>
      <c r="P36" s="191"/>
      <c r="Q36" s="191"/>
      <c r="R36" s="191"/>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row>
    <row r="37" spans="2:75" s="2" customFormat="1" ht="15" x14ac:dyDescent="0.25">
      <c r="D37" s="7" t="s">
        <v>32</v>
      </c>
      <c r="E37" s="62" t="s">
        <v>63</v>
      </c>
      <c r="F37" s="63"/>
      <c r="G37" s="63"/>
      <c r="H37" s="63"/>
      <c r="I37" s="63"/>
      <c r="J37" s="63"/>
      <c r="K37" s="101">
        <f>-K46</f>
        <v>0</v>
      </c>
      <c r="L37" s="193" t="s">
        <v>78</v>
      </c>
      <c r="M37" s="191"/>
      <c r="N37" s="191"/>
      <c r="O37" s="191"/>
      <c r="P37" s="191"/>
      <c r="Q37" s="191"/>
      <c r="R37" s="191"/>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row>
    <row r="38" spans="2:75" s="2" customFormat="1" ht="15.75" thickBot="1" x14ac:dyDescent="0.3">
      <c r="D38" s="7" t="s">
        <v>31</v>
      </c>
      <c r="E38" s="33" t="s">
        <v>64</v>
      </c>
      <c r="F38" s="32"/>
      <c r="G38" s="32"/>
      <c r="H38" s="32"/>
      <c r="I38" s="32"/>
      <c r="J38" s="32"/>
      <c r="K38" s="87">
        <f>SUM(K36:K37)</f>
        <v>0</v>
      </c>
      <c r="L38" s="190" t="s">
        <v>73</v>
      </c>
      <c r="M38" s="191"/>
      <c r="N38" s="191"/>
      <c r="O38" s="191"/>
      <c r="P38" s="191"/>
      <c r="Q38" s="191"/>
      <c r="R38" s="191"/>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row>
    <row r="39" spans="2:75" s="2" customFormat="1" ht="15" x14ac:dyDescent="0.25">
      <c r="L39" s="1"/>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row>
    <row r="40" spans="2:75" s="2" customFormat="1" ht="15.75" x14ac:dyDescent="0.25">
      <c r="B40" s="23" t="s">
        <v>29</v>
      </c>
      <c r="C40" s="21"/>
      <c r="D40" s="21"/>
      <c r="E40" s="23"/>
      <c r="F40" s="21"/>
      <c r="G40" s="21"/>
      <c r="H40" s="21"/>
      <c r="I40" s="21"/>
      <c r="J40" s="21"/>
      <c r="K40" s="21"/>
      <c r="L40" s="22"/>
      <c r="M40" s="21"/>
      <c r="N40" s="21"/>
      <c r="O40" s="21"/>
      <c r="P40" s="21"/>
      <c r="Q40" s="21"/>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row>
    <row r="41" spans="2:75" s="2" customFormat="1" ht="15" x14ac:dyDescent="0.25">
      <c r="L41" s="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row>
    <row r="42" spans="2:75" s="2" customFormat="1" ht="15" x14ac:dyDescent="0.25">
      <c r="E42" s="160" t="s">
        <v>90</v>
      </c>
      <c r="F42" s="16"/>
      <c r="G42" s="16"/>
      <c r="H42" s="16"/>
      <c r="I42" s="16"/>
      <c r="J42" s="16"/>
      <c r="K42" s="15"/>
      <c r="L42" s="1"/>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row>
    <row r="43" spans="2:75" s="2" customFormat="1" ht="15" x14ac:dyDescent="0.25">
      <c r="E43" s="54"/>
      <c r="F43" s="31"/>
      <c r="G43" s="31"/>
      <c r="H43" s="31"/>
      <c r="I43" s="31"/>
      <c r="J43" s="31"/>
      <c r="K43" s="55" t="s">
        <v>15</v>
      </c>
      <c r="L43" s="1"/>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row>
    <row r="44" spans="2:75" s="2" customFormat="1" ht="15" x14ac:dyDescent="0.25">
      <c r="D44" s="7" t="s">
        <v>30</v>
      </c>
      <c r="E44" s="50" t="s">
        <v>61</v>
      </c>
      <c r="F44" s="51"/>
      <c r="G44" s="51"/>
      <c r="H44" s="51"/>
      <c r="I44" s="51"/>
      <c r="J44" s="106"/>
      <c r="K44" s="107">
        <f>IF(K54="Yes", "See Total",IF(K16="Monthly",K70/12*K51,IF(K16="Weekly - 52",K70/52*K51,IF(K16="Weekly - 53",K70/53*K51,IF(K16="Bi-Weekly - 26",K70/26*K51,IF(K16="Bi-Weekly - 27",K70/27*K51,K70/24*K51))))))</f>
        <v>0</v>
      </c>
      <c r="L44" s="193" t="str">
        <f>"=If [P] is Yes, then see [K], otherwise [Q]/"&amp;IF(K16="Monthly",12,IF(K16="Weekly - 52",52,IF(K16="Weekly - 53",53,IF(K16="Bi-Weekly - 26",26,IF(K16="Bi-Weekly - 27",27,24)))))&amp;"*[M]"</f>
        <v>=If [P] is Yes, then see [K], otherwise [Q]/12*[M]</v>
      </c>
      <c r="M44" s="191"/>
      <c r="N44" s="191"/>
      <c r="O44" s="191"/>
      <c r="P44" s="191"/>
      <c r="Q44" s="191"/>
      <c r="R44" s="191"/>
      <c r="U44" s="125"/>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row>
    <row r="45" spans="2:75" s="2" customFormat="1" ht="15" x14ac:dyDescent="0.25">
      <c r="D45" s="7" t="s">
        <v>28</v>
      </c>
      <c r="E45" s="62" t="s">
        <v>62</v>
      </c>
      <c r="F45" s="63"/>
      <c r="G45" s="63"/>
      <c r="H45" s="63"/>
      <c r="I45" s="63"/>
      <c r="J45" s="63"/>
      <c r="K45" s="102">
        <f>IF(K54="Yes","See Total",K83-K70)</f>
        <v>0</v>
      </c>
      <c r="L45" s="193" t="s">
        <v>82</v>
      </c>
      <c r="M45" s="191"/>
      <c r="N45" s="191"/>
      <c r="O45" s="191"/>
      <c r="P45" s="191"/>
      <c r="Q45" s="191"/>
      <c r="R45" s="191"/>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row>
    <row r="46" spans="2:75" s="2" customFormat="1" ht="31.5" customHeight="1" thickBot="1" x14ac:dyDescent="0.3">
      <c r="D46" s="7" t="s">
        <v>27</v>
      </c>
      <c r="E46" s="56" t="s">
        <v>60</v>
      </c>
      <c r="F46" s="57"/>
      <c r="G46" s="57"/>
      <c r="H46" s="57"/>
      <c r="I46" s="57"/>
      <c r="J46" s="57"/>
      <c r="K46" s="103">
        <f>IF(K54="Yes",MIN((K19+K20)*(112080/$H$69),112080),SUM(K44:K45))</f>
        <v>0</v>
      </c>
      <c r="L46" s="192" t="s">
        <v>91</v>
      </c>
      <c r="M46" s="174"/>
      <c r="N46" s="174"/>
      <c r="O46" s="174"/>
      <c r="P46" s="174"/>
      <c r="Q46" s="174"/>
      <c r="R46" s="174"/>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row>
    <row r="47" spans="2:75" s="2" customFormat="1" ht="15.75" thickTop="1" x14ac:dyDescent="0.25">
      <c r="E47" s="58"/>
      <c r="F47" s="59"/>
      <c r="G47" s="59"/>
      <c r="H47" s="59"/>
      <c r="I47" s="59"/>
      <c r="J47" s="59"/>
      <c r="K47" s="60"/>
      <c r="L47" s="1"/>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row>
    <row r="48" spans="2:75" s="2" customFormat="1" ht="15.75" thickBot="1" x14ac:dyDescent="0.3">
      <c r="D48" s="7" t="s">
        <v>26</v>
      </c>
      <c r="E48" s="49" t="s">
        <v>96</v>
      </c>
      <c r="F48" s="61"/>
      <c r="G48" s="61"/>
      <c r="H48" s="61"/>
      <c r="I48" s="61"/>
      <c r="J48" s="61"/>
      <c r="K48" s="162">
        <f>+IFERROR(K46/(K19+K20),0)</f>
        <v>0</v>
      </c>
      <c r="L48" s="192" t="s">
        <v>74</v>
      </c>
      <c r="M48" s="174"/>
      <c r="N48" s="174"/>
      <c r="O48" s="174"/>
      <c r="P48" s="174"/>
      <c r="Q48" s="174"/>
      <c r="R48" s="174"/>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row>
    <row r="49" spans="2:75" s="29" customFormat="1" ht="15" x14ac:dyDescent="0.25">
      <c r="L49" s="30"/>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row>
    <row r="50" spans="2:75" s="2" customFormat="1" ht="15" x14ac:dyDescent="0.25">
      <c r="E50" s="28" t="s">
        <v>24</v>
      </c>
      <c r="F50" s="27"/>
      <c r="G50" s="27"/>
      <c r="H50" s="27"/>
      <c r="I50" s="26"/>
      <c r="J50" s="26"/>
      <c r="K50" s="25"/>
      <c r="L50" s="24"/>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row>
    <row r="51" spans="2:75" s="2" customFormat="1" ht="15" x14ac:dyDescent="0.25">
      <c r="D51" s="7" t="s">
        <v>25</v>
      </c>
      <c r="E51" s="108" t="str">
        <f>"# of periods employed (in "&amp;IF(K16="Monthly","months",IF(OR(K16="Weekly",K16="Weekly - 52",K16="Weekly - 53"),"weeks",IF(OR(K16="Bi-Weekly",K16="Bi-Weekly - 26",K16="Bi-Weekly - 27"),"2 weekly periods","semi-months")))&amp;")"</f>
        <v># of periods employed (in months)</v>
      </c>
      <c r="F51" s="106"/>
      <c r="G51" s="106"/>
      <c r="H51" s="106"/>
      <c r="I51" s="106"/>
      <c r="J51" s="106"/>
      <c r="K51" s="109">
        <f>MAX(0,IF(K16="Monthly",(DAYS360(K17,K18+1,FALSE)/30),IF(OR(K16="Weekly - 52",K16="Weekly - 53"),(K18+1-K17)/7,IF(OR(K16="Bi-Weekly - 26",K16="Bi-Weekly - 27"),(K18+1-K17)/14,(DAYS360(K17,K18+1,FALSE)/30)*2))))</f>
        <v>10.966666666666667</v>
      </c>
      <c r="L51" s="193" t="str">
        <f>"[C] - [B] in "&amp;IF(K16="Monthly","months",IF(OR(K16="Weekly - 52",K16="Weekly - 53"),"weeks",IF(OR(K16="Bi-Weekly - 26",K16="Bi-Weekly - 27"),"2 weekly periods","semi-months")))</f>
        <v>[C] - [B] in months</v>
      </c>
      <c r="M51" s="191"/>
      <c r="N51" s="191"/>
      <c r="O51" s="191"/>
      <c r="P51" s="191"/>
      <c r="Q51" s="191"/>
      <c r="R51" s="19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row>
    <row r="52" spans="2:75" s="2" customFormat="1" ht="15" x14ac:dyDescent="0.25">
      <c r="D52" s="7" t="s">
        <v>23</v>
      </c>
      <c r="E52" s="110" t="s">
        <v>19</v>
      </c>
      <c r="F52" s="111"/>
      <c r="G52" s="111"/>
      <c r="H52" s="111"/>
      <c r="I52" s="111"/>
      <c r="J52" s="111"/>
      <c r="K52" s="100">
        <f>IFERROR(K19/K51*IF(K16="Monthly",12,IF(K16="Weekly - 52",52,IF(K16="Weekly - 53",53,IF(K16="Bi-Weekly - 26",26,IF(K16="Bi-Weekly - 27",27,24))))),0)</f>
        <v>0</v>
      </c>
      <c r="L52" s="193" t="str">
        <f>"[D]/[M]*"&amp;IF(K16="Monthly",12,IF(K16="Weekly - 52",52,IF(K16="Weekly - 53",53,IF(K16="Bi-Weekly - 26",26,IF(K16="Bi-Weekly - 27",27,24)))))</f>
        <v>[D]/[M]*12</v>
      </c>
      <c r="M52" s="191"/>
      <c r="N52" s="191"/>
      <c r="O52" s="191"/>
      <c r="P52" s="191"/>
      <c r="Q52" s="191"/>
      <c r="R52" s="191"/>
      <c r="U52" s="125"/>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row>
    <row r="53" spans="2:75" s="2" customFormat="1" ht="15" x14ac:dyDescent="0.25">
      <c r="D53" s="7" t="s">
        <v>22</v>
      </c>
      <c r="E53" s="52" t="s">
        <v>18</v>
      </c>
      <c r="F53" s="53"/>
      <c r="G53" s="53"/>
      <c r="H53" s="53"/>
      <c r="I53" s="53"/>
      <c r="J53" s="53"/>
      <c r="K53" s="88">
        <f>+K20+K52</f>
        <v>0</v>
      </c>
      <c r="L53" s="192" t="s">
        <v>77</v>
      </c>
      <c r="M53" s="174"/>
      <c r="N53" s="174"/>
      <c r="O53" s="174"/>
      <c r="P53" s="174"/>
      <c r="Q53" s="174"/>
      <c r="R53" s="174"/>
      <c r="U53" s="125"/>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row>
    <row r="54" spans="2:75" s="155" customFormat="1" ht="15" customHeight="1" thickBot="1" x14ac:dyDescent="0.3">
      <c r="D54" s="7" t="s">
        <v>21</v>
      </c>
      <c r="E54" s="156" t="s">
        <v>80</v>
      </c>
      <c r="F54" s="157"/>
      <c r="G54" s="157"/>
      <c r="H54" s="157"/>
      <c r="I54" s="157"/>
      <c r="J54" s="157"/>
      <c r="K54" s="158" t="str">
        <f>IF(K53&gt;1000000,"Yes","No")</f>
        <v>No</v>
      </c>
      <c r="L54" s="192"/>
      <c r="M54" s="174"/>
      <c r="N54" s="174"/>
      <c r="O54" s="174"/>
      <c r="P54" s="174"/>
      <c r="Q54" s="174"/>
      <c r="R54" s="174"/>
    </row>
    <row r="55" spans="2:75" s="2" customFormat="1" ht="6.75" customHeight="1" x14ac:dyDescent="0.25">
      <c r="K55" s="116"/>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row>
    <row r="56" spans="2:75" s="2" customFormat="1" ht="6.75" customHeight="1" x14ac:dyDescent="0.25">
      <c r="L56" s="1"/>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row>
    <row r="57" spans="2:75" s="2" customFormat="1" ht="6.75" customHeight="1" x14ac:dyDescent="0.25">
      <c r="L57" s="1"/>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row>
    <row r="58" spans="2:75" s="2" customFormat="1" ht="6.75" customHeight="1" x14ac:dyDescent="0.25">
      <c r="L58" s="1"/>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row>
    <row r="59" spans="2:75" s="2" customFormat="1" ht="15.75" x14ac:dyDescent="0.25">
      <c r="B59" s="23" t="s">
        <v>17</v>
      </c>
      <c r="C59" s="21"/>
      <c r="D59" s="21"/>
      <c r="E59" s="23"/>
      <c r="F59" s="21"/>
      <c r="G59" s="21"/>
      <c r="H59" s="21"/>
      <c r="I59" s="21"/>
      <c r="J59" s="21"/>
      <c r="K59" s="21"/>
      <c r="L59" s="22"/>
      <c r="M59" s="21"/>
      <c r="N59" s="21"/>
      <c r="O59" s="21"/>
      <c r="P59" s="21"/>
      <c r="Q59" s="21"/>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row>
    <row r="60" spans="2:75" s="2" customFormat="1" ht="3.75" customHeight="1" x14ac:dyDescent="0.25">
      <c r="E60" s="18"/>
      <c r="F60" s="20"/>
      <c r="G60" s="19"/>
      <c r="H60" s="19"/>
      <c r="L60" s="1"/>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row>
    <row r="61" spans="2:75" s="2" customFormat="1" ht="15" x14ac:dyDescent="0.25">
      <c r="E61" s="18" t="s">
        <v>79</v>
      </c>
      <c r="L61" s="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row>
    <row r="62" spans="2:75" s="2" customFormat="1" ht="15" x14ac:dyDescent="0.25">
      <c r="E62" s="160" t="s">
        <v>94</v>
      </c>
      <c r="F62" s="16"/>
      <c r="G62" s="16"/>
      <c r="H62" s="16"/>
      <c r="I62" s="16"/>
      <c r="J62" s="16"/>
      <c r="K62" s="15"/>
      <c r="L62" s="1"/>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row>
    <row r="63" spans="2:75" s="2" customFormat="1" ht="15" x14ac:dyDescent="0.25">
      <c r="E63" s="14" t="s">
        <v>15</v>
      </c>
      <c r="F63" s="13"/>
      <c r="G63" s="13"/>
      <c r="H63" s="13"/>
      <c r="I63" s="13"/>
      <c r="J63" s="13"/>
      <c r="K63" s="12"/>
      <c r="L63" s="1"/>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row>
    <row r="64" spans="2:75" s="2" customFormat="1" ht="25.5" x14ac:dyDescent="0.25">
      <c r="E64" s="47" t="s">
        <v>14</v>
      </c>
      <c r="F64" s="11" t="s">
        <v>13</v>
      </c>
      <c r="G64" s="11" t="s">
        <v>12</v>
      </c>
      <c r="H64" s="10" t="s">
        <v>11</v>
      </c>
      <c r="I64" s="10" t="s">
        <v>10</v>
      </c>
      <c r="J64" s="10" t="s">
        <v>9</v>
      </c>
      <c r="K64" s="77" t="s">
        <v>8</v>
      </c>
      <c r="L64" s="1"/>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row>
    <row r="65" spans="4:75" s="2" customFormat="1" ht="15" x14ac:dyDescent="0.25">
      <c r="E65" s="50" t="s">
        <v>7</v>
      </c>
      <c r="F65" s="70" t="s">
        <v>6</v>
      </c>
      <c r="G65" s="131">
        <v>1</v>
      </c>
      <c r="H65" s="131">
        <v>48000</v>
      </c>
      <c r="I65" s="131">
        <f>IF(K52&gt;=H65,H65,K52)</f>
        <v>0</v>
      </c>
      <c r="J65" s="71">
        <v>5.0000000000000001E-3</v>
      </c>
      <c r="K65" s="89">
        <f>SUM(I65*J65)</f>
        <v>0</v>
      </c>
      <c r="L65" s="1"/>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row>
    <row r="66" spans="4:75" s="2" customFormat="1" ht="15" x14ac:dyDescent="0.25">
      <c r="E66" s="52" t="s">
        <v>5</v>
      </c>
      <c r="F66" s="72" t="s">
        <v>4</v>
      </c>
      <c r="G66" s="132">
        <v>48001</v>
      </c>
      <c r="H66" s="132">
        <v>96000</v>
      </c>
      <c r="I66" s="132">
        <f>IF($K$52&lt;=H65,0,IF($K$52&gt;H66,H66-H65,$K$52-H65))</f>
        <v>0</v>
      </c>
      <c r="J66" s="73">
        <v>9.2499999999999999E-2</v>
      </c>
      <c r="K66" s="90">
        <f>SUM(I66*J66)</f>
        <v>0</v>
      </c>
      <c r="L66" s="1"/>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row>
    <row r="67" spans="4:75" s="2" customFormat="1" ht="15" x14ac:dyDescent="0.25">
      <c r="E67" s="52" t="s">
        <v>88</v>
      </c>
      <c r="F67" s="72" t="s">
        <v>3</v>
      </c>
      <c r="G67" s="132">
        <v>96001</v>
      </c>
      <c r="H67" s="132">
        <v>200000</v>
      </c>
      <c r="I67" s="132">
        <f>IF($K$52&lt;=H66,0,IF($K$52&gt;H67,H67-H66,$K$52-H66))</f>
        <v>0</v>
      </c>
      <c r="J67" s="73">
        <v>0.1</v>
      </c>
      <c r="K67" s="90">
        <f>SUM(I67*J67)</f>
        <v>0</v>
      </c>
      <c r="L67" s="1"/>
      <c r="P67" s="124"/>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row>
    <row r="68" spans="4:75" s="2" customFormat="1" ht="15" x14ac:dyDescent="0.25">
      <c r="E68" s="52" t="s">
        <v>89</v>
      </c>
      <c r="F68" s="72" t="s">
        <v>2</v>
      </c>
      <c r="G68" s="132">
        <v>200001</v>
      </c>
      <c r="H68" s="132">
        <v>500000</v>
      </c>
      <c r="I68" s="132">
        <f>IF($K$52&lt;=H67,0,IF($K$52&gt;H68,H68-H67,$K$52-H67))</f>
        <v>0</v>
      </c>
      <c r="J68" s="73">
        <v>0.115</v>
      </c>
      <c r="K68" s="90">
        <f>SUM(I68*J68)</f>
        <v>0</v>
      </c>
      <c r="L68" s="1"/>
      <c r="P68" s="124"/>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row>
    <row r="69" spans="4:75" s="2" customFormat="1" ht="15" x14ac:dyDescent="0.25">
      <c r="E69" s="74" t="s">
        <v>87</v>
      </c>
      <c r="F69" s="75" t="s">
        <v>86</v>
      </c>
      <c r="G69" s="133">
        <v>500001</v>
      </c>
      <c r="H69" s="133">
        <v>1000000</v>
      </c>
      <c r="I69" s="133">
        <f>IF($K$52&lt;=H68,0,IF($K$52&gt;H69,H69-H68,$K$52-H68))</f>
        <v>0</v>
      </c>
      <c r="J69" s="76">
        <v>0.125</v>
      </c>
      <c r="K69" s="90">
        <f>SUM(I69*J69)</f>
        <v>0</v>
      </c>
      <c r="L69" s="1"/>
      <c r="P69" s="124"/>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row>
    <row r="70" spans="4:75" s="2" customFormat="1" ht="15.75" thickBot="1" x14ac:dyDescent="0.3">
      <c r="D70" s="7" t="s">
        <v>20</v>
      </c>
      <c r="E70" s="48"/>
      <c r="F70" s="9" t="s">
        <v>1</v>
      </c>
      <c r="G70" s="9"/>
      <c r="H70" s="9"/>
      <c r="I70" s="92">
        <f>I65+I66+I67+I68+I69</f>
        <v>0</v>
      </c>
      <c r="J70" s="8"/>
      <c r="K70" s="91">
        <f>SUM(K65:K69)</f>
        <v>0</v>
      </c>
      <c r="L70" s="173" t="s">
        <v>75</v>
      </c>
      <c r="M70" s="174"/>
      <c r="N70" s="174"/>
      <c r="O70" s="174"/>
      <c r="P70" s="174"/>
      <c r="Q70" s="174"/>
      <c r="R70" s="174"/>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row>
    <row r="71" spans="4:75" s="2" customFormat="1" ht="8.25" customHeight="1" x14ac:dyDescent="0.25">
      <c r="L71" s="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row>
    <row r="72" spans="4:75" s="2" customFormat="1" ht="8.25" customHeight="1" x14ac:dyDescent="0.25">
      <c r="L72" s="1"/>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row>
    <row r="73" spans="4:75" s="2" customFormat="1" ht="8.25" customHeight="1" x14ac:dyDescent="0.25">
      <c r="L73" s="1"/>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row>
    <row r="74" spans="4:75" s="2" customFormat="1" ht="15" x14ac:dyDescent="0.25">
      <c r="E74" s="18" t="s">
        <v>16</v>
      </c>
      <c r="L74" s="1"/>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row>
    <row r="75" spans="4:75" s="2" customFormat="1" ht="15" x14ac:dyDescent="0.25">
      <c r="E75" s="160" t="s">
        <v>95</v>
      </c>
      <c r="F75" s="16"/>
      <c r="G75" s="16"/>
      <c r="H75" s="16"/>
      <c r="I75" s="16"/>
      <c r="J75" s="16"/>
      <c r="K75" s="15"/>
      <c r="L75" s="1"/>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row>
    <row r="76" spans="4:75" s="2" customFormat="1" ht="15" x14ac:dyDescent="0.25">
      <c r="E76" s="14" t="s">
        <v>15</v>
      </c>
      <c r="F76" s="13"/>
      <c r="G76" s="13"/>
      <c r="H76" s="13"/>
      <c r="I76" s="13"/>
      <c r="J76" s="13"/>
      <c r="K76" s="12"/>
      <c r="L76" s="1"/>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row>
    <row r="77" spans="4:75" s="2" customFormat="1" ht="25.5" x14ac:dyDescent="0.25">
      <c r="E77" s="47" t="s">
        <v>14</v>
      </c>
      <c r="F77" s="11" t="s">
        <v>13</v>
      </c>
      <c r="G77" s="11" t="s">
        <v>12</v>
      </c>
      <c r="H77" s="10" t="s">
        <v>11</v>
      </c>
      <c r="I77" s="10" t="s">
        <v>10</v>
      </c>
      <c r="J77" s="10" t="s">
        <v>9</v>
      </c>
      <c r="K77" s="77" t="s">
        <v>8</v>
      </c>
      <c r="L77" s="1"/>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row>
    <row r="78" spans="4:75" s="2" customFormat="1" ht="15" x14ac:dyDescent="0.25">
      <c r="E78" s="50" t="str">
        <f>E65</f>
        <v>Less than or equal to $48,000</v>
      </c>
      <c r="F78" s="70" t="s">
        <v>6</v>
      </c>
      <c r="G78" s="131">
        <f>G65</f>
        <v>1</v>
      </c>
      <c r="H78" s="131">
        <f>H65</f>
        <v>48000</v>
      </c>
      <c r="I78" s="131">
        <f>IF(K53&gt;=H78,H78,K53)</f>
        <v>0</v>
      </c>
      <c r="J78" s="134">
        <f>J65</f>
        <v>5.0000000000000001E-3</v>
      </c>
      <c r="K78" s="135">
        <f>SUM(I78*J78)</f>
        <v>0</v>
      </c>
      <c r="L78" s="3"/>
      <c r="M78" s="136"/>
      <c r="N78" s="136"/>
      <c r="O78" s="136"/>
      <c r="P78" s="136"/>
      <c r="Q78" s="136"/>
      <c r="R78" s="136"/>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row>
    <row r="79" spans="4:75" s="2" customFormat="1" ht="15" x14ac:dyDescent="0.25">
      <c r="E79" s="52" t="str">
        <f t="shared" ref="E79:E81" si="0">E66</f>
        <v>$48,001 to $96,000</v>
      </c>
      <c r="F79" s="72" t="s">
        <v>4</v>
      </c>
      <c r="G79" s="132">
        <f t="shared" ref="G79:H79" si="1">G66</f>
        <v>48001</v>
      </c>
      <c r="H79" s="132">
        <f t="shared" si="1"/>
        <v>96000</v>
      </c>
      <c r="I79" s="132">
        <f>IF($K$53&lt;=H78,0,IF($K$53&gt;H79,H79-H78,$K$53-H78))</f>
        <v>0</v>
      </c>
      <c r="J79" s="137">
        <f>J66</f>
        <v>9.2499999999999999E-2</v>
      </c>
      <c r="K79" s="138">
        <f>SUM(I79*J79)</f>
        <v>0</v>
      </c>
      <c r="L79" s="3"/>
      <c r="M79" s="136"/>
      <c r="N79" s="136"/>
      <c r="O79" s="136"/>
      <c r="P79" s="136"/>
      <c r="Q79" s="136"/>
      <c r="R79" s="136"/>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row>
    <row r="80" spans="4:75" s="2" customFormat="1" ht="15" x14ac:dyDescent="0.25">
      <c r="E80" s="52" t="str">
        <f t="shared" si="0"/>
        <v>$96,001 to $200,000</v>
      </c>
      <c r="F80" s="72" t="s">
        <v>3</v>
      </c>
      <c r="G80" s="132">
        <f t="shared" ref="G80:H80" si="2">G67</f>
        <v>96001</v>
      </c>
      <c r="H80" s="132">
        <f t="shared" si="2"/>
        <v>200000</v>
      </c>
      <c r="I80" s="132">
        <f>IF($K$53&lt;=H79,0,IF($K$53&gt;H80,H80-H79,$K$53-H79))</f>
        <v>0</v>
      </c>
      <c r="J80" s="137">
        <f>J67</f>
        <v>0.1</v>
      </c>
      <c r="K80" s="138">
        <f>SUM(I80*J80)</f>
        <v>0</v>
      </c>
      <c r="L80" s="3"/>
      <c r="M80" s="136"/>
      <c r="N80" s="136"/>
      <c r="O80" s="136"/>
      <c r="P80" s="136"/>
      <c r="Q80" s="136"/>
      <c r="R80" s="136"/>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row>
    <row r="81" spans="4:75" s="2" customFormat="1" ht="15" x14ac:dyDescent="0.25">
      <c r="E81" s="52" t="str">
        <f t="shared" si="0"/>
        <v>$200,001 to $500,000</v>
      </c>
      <c r="F81" s="72" t="s">
        <v>2</v>
      </c>
      <c r="G81" s="132">
        <f t="shared" ref="G81:H81" si="3">G68</f>
        <v>200001</v>
      </c>
      <c r="H81" s="132">
        <f t="shared" si="3"/>
        <v>500000</v>
      </c>
      <c r="I81" s="132">
        <f>IF($K$53&lt;=H80,0,IF($K$53&gt;H81,H81-H80,$K$53-H80))</f>
        <v>0</v>
      </c>
      <c r="J81" s="137">
        <f>J68</f>
        <v>0.115</v>
      </c>
      <c r="K81" s="138">
        <f>SUM(I81*J81)</f>
        <v>0</v>
      </c>
      <c r="L81" s="3"/>
      <c r="M81" s="136"/>
      <c r="N81" s="136"/>
      <c r="O81" s="136"/>
      <c r="P81" s="136"/>
      <c r="Q81" s="136"/>
      <c r="R81" s="136"/>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row>
    <row r="82" spans="4:75" s="2" customFormat="1" ht="15" x14ac:dyDescent="0.25">
      <c r="E82" s="163" t="str">
        <f>E69</f>
        <v>$500,001 to $1,000,000</v>
      </c>
      <c r="F82" s="164" t="s">
        <v>86</v>
      </c>
      <c r="G82" s="165">
        <f>G69</f>
        <v>500001</v>
      </c>
      <c r="H82" s="165">
        <f>H69</f>
        <v>1000000</v>
      </c>
      <c r="I82" s="165">
        <f>IF($K$53&lt;=H81,0,IF($K$53&gt;H82,H82-H81,$K$53-H81))</f>
        <v>0</v>
      </c>
      <c r="J82" s="166">
        <v>0.125</v>
      </c>
      <c r="K82" s="167">
        <f>SUM(I82*J82)</f>
        <v>0</v>
      </c>
      <c r="L82" s="3"/>
      <c r="M82" s="136"/>
      <c r="N82" s="136"/>
      <c r="O82" s="136"/>
      <c r="P82" s="136"/>
      <c r="Q82" s="136"/>
      <c r="R82" s="136"/>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row>
    <row r="83" spans="4:75" s="2" customFormat="1" ht="15.75" thickBot="1" x14ac:dyDescent="0.3">
      <c r="D83" s="7" t="s">
        <v>81</v>
      </c>
      <c r="E83" s="48"/>
      <c r="F83" s="9" t="s">
        <v>1</v>
      </c>
      <c r="G83" s="127"/>
      <c r="H83" s="127"/>
      <c r="I83" s="128">
        <f>I78+I79+I80+I81+I82</f>
        <v>0</v>
      </c>
      <c r="J83" s="129"/>
      <c r="K83" s="130">
        <f>SUM(K78:K82)</f>
        <v>0</v>
      </c>
      <c r="L83" s="190" t="s">
        <v>76</v>
      </c>
      <c r="M83" s="191"/>
      <c r="N83" s="191"/>
      <c r="O83" s="191"/>
      <c r="P83" s="191"/>
      <c r="Q83" s="191"/>
      <c r="R83" s="191"/>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123"/>
      <c r="BW83" s="123"/>
    </row>
    <row r="84" spans="4:75" s="2" customFormat="1" ht="5.25" customHeight="1" thickBot="1" x14ac:dyDescent="0.3">
      <c r="D84" s="7"/>
      <c r="E84" s="117"/>
      <c r="F84" s="118"/>
      <c r="G84" s="118"/>
      <c r="H84" s="118"/>
      <c r="I84" s="118"/>
      <c r="J84" s="119"/>
      <c r="K84" s="120"/>
      <c r="L84" s="115"/>
      <c r="M84" s="115"/>
      <c r="N84" s="115"/>
      <c r="O84" s="115"/>
      <c r="P84" s="115"/>
      <c r="Q84" s="115"/>
      <c r="R84" s="115"/>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3"/>
      <c r="BR84" s="123"/>
      <c r="BS84" s="123"/>
      <c r="BT84" s="123"/>
      <c r="BU84" s="123"/>
      <c r="BV84" s="123"/>
      <c r="BW84" s="123"/>
    </row>
    <row r="85" spans="4:75" s="2" customFormat="1" ht="15" x14ac:dyDescent="0.25">
      <c r="D85" s="105" t="s">
        <v>0</v>
      </c>
      <c r="E85" s="5"/>
      <c r="F85" s="5"/>
      <c r="G85" s="5"/>
      <c r="H85" s="5"/>
      <c r="I85" s="5"/>
      <c r="J85" s="5"/>
      <c r="K85" s="5"/>
      <c r="L85" s="6"/>
      <c r="M85" s="5"/>
      <c r="N85" s="5"/>
      <c r="O85" s="5"/>
      <c r="P85" s="5"/>
      <c r="Q85" s="4"/>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row>
    <row r="86" spans="4:75" s="2" customFormat="1" ht="153" customHeight="1" thickBot="1" x14ac:dyDescent="0.3">
      <c r="D86" s="170" t="s">
        <v>92</v>
      </c>
      <c r="E86" s="171"/>
      <c r="F86" s="171"/>
      <c r="G86" s="171"/>
      <c r="H86" s="171"/>
      <c r="I86" s="171"/>
      <c r="J86" s="171"/>
      <c r="K86" s="171"/>
      <c r="L86" s="171"/>
      <c r="M86" s="171"/>
      <c r="N86" s="171"/>
      <c r="O86" s="171"/>
      <c r="P86" s="171"/>
      <c r="Q86" s="172"/>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123"/>
      <c r="BW86" s="123"/>
    </row>
    <row r="87" spans="4:75" s="2" customFormat="1" ht="15" x14ac:dyDescent="0.25">
      <c r="L87" s="1"/>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row>
    <row r="88" spans="4:75" ht="15" hidden="1" x14ac:dyDescent="0.25">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row>
    <row r="89" spans="4:75" ht="15" hidden="1" x14ac:dyDescent="0.25">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row>
    <row r="90" spans="4:75" ht="15" hidden="1" x14ac:dyDescent="0.25">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row>
    <row r="91" spans="4:75" ht="15" hidden="1" x14ac:dyDescent="0.25">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c r="BP91" s="123"/>
      <c r="BQ91" s="123"/>
      <c r="BR91" s="123"/>
      <c r="BS91" s="123"/>
      <c r="BT91" s="123"/>
      <c r="BU91" s="123"/>
      <c r="BV91" s="123"/>
      <c r="BW91" s="123"/>
    </row>
    <row r="92" spans="4:75" ht="15" hidden="1" x14ac:dyDescent="0.25">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c r="BT92" s="123"/>
      <c r="BU92" s="123"/>
      <c r="BV92" s="123"/>
      <c r="BW92" s="123"/>
    </row>
    <row r="93" spans="4:75" ht="15" hidden="1" x14ac:dyDescent="0.25">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row>
    <row r="94" spans="4:75" ht="15" hidden="1" x14ac:dyDescent="0.25">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3"/>
      <c r="BR94" s="123"/>
      <c r="BS94" s="123"/>
      <c r="BT94" s="123"/>
      <c r="BU94" s="123"/>
      <c r="BV94" s="123"/>
      <c r="BW94" s="123"/>
    </row>
    <row r="95" spans="4:75" ht="15" hidden="1" x14ac:dyDescent="0.25">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23"/>
      <c r="BR95" s="123"/>
      <c r="BS95" s="123"/>
      <c r="BT95" s="123"/>
      <c r="BU95" s="123"/>
      <c r="BV95" s="123"/>
      <c r="BW95" s="123"/>
    </row>
    <row r="96" spans="4:75" ht="15" hidden="1" x14ac:dyDescent="0.25">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c r="BP96" s="123"/>
      <c r="BQ96" s="123"/>
      <c r="BR96" s="123"/>
      <c r="BS96" s="123"/>
      <c r="BT96" s="123"/>
      <c r="BU96" s="123"/>
      <c r="BV96" s="123"/>
      <c r="BW96" s="123"/>
    </row>
    <row r="97" spans="21:75" ht="15" hidden="1" x14ac:dyDescent="0.25">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c r="BP97" s="123"/>
      <c r="BQ97" s="123"/>
      <c r="BR97" s="123"/>
      <c r="BS97" s="123"/>
      <c r="BT97" s="123"/>
      <c r="BU97" s="123"/>
      <c r="BV97" s="123"/>
      <c r="BW97" s="123"/>
    </row>
    <row r="98" spans="21:75" ht="15" hidden="1" x14ac:dyDescent="0.25">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23"/>
      <c r="BS98" s="123"/>
      <c r="BT98" s="123"/>
      <c r="BU98" s="123"/>
      <c r="BV98" s="123"/>
      <c r="BW98" s="123"/>
    </row>
    <row r="99" spans="21:75" ht="15" hidden="1" x14ac:dyDescent="0.25">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3"/>
      <c r="BJ99" s="123"/>
      <c r="BK99" s="123"/>
      <c r="BL99" s="123"/>
      <c r="BM99" s="123"/>
      <c r="BN99" s="123"/>
      <c r="BO99" s="123"/>
      <c r="BP99" s="123"/>
      <c r="BQ99" s="123"/>
      <c r="BR99" s="123"/>
      <c r="BS99" s="123"/>
      <c r="BT99" s="123"/>
      <c r="BU99" s="123"/>
      <c r="BV99" s="123"/>
      <c r="BW99" s="123"/>
    </row>
    <row r="100" spans="21:75" ht="15" hidden="1" x14ac:dyDescent="0.25">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23"/>
      <c r="BR100" s="123"/>
      <c r="BS100" s="123"/>
      <c r="BT100" s="123"/>
      <c r="BU100" s="123"/>
      <c r="BV100" s="123"/>
      <c r="BW100" s="123"/>
    </row>
    <row r="101" spans="21:75" ht="15" hidden="1" x14ac:dyDescent="0.25">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3"/>
      <c r="BR101" s="123"/>
      <c r="BS101" s="123"/>
      <c r="BT101" s="123"/>
      <c r="BU101" s="123"/>
      <c r="BV101" s="123"/>
      <c r="BW101" s="123"/>
    </row>
    <row r="102" spans="21:75" ht="15" hidden="1" x14ac:dyDescent="0.25">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c r="BS102" s="123"/>
      <c r="BT102" s="123"/>
      <c r="BU102" s="123"/>
      <c r="BV102" s="123"/>
      <c r="BW102" s="123"/>
    </row>
    <row r="103" spans="21:75" ht="15" hidden="1" x14ac:dyDescent="0.25">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3"/>
      <c r="BT103" s="123"/>
      <c r="BU103" s="123"/>
      <c r="BV103" s="123"/>
      <c r="BW103" s="123"/>
    </row>
    <row r="104" spans="21:75" ht="15" hidden="1" x14ac:dyDescent="0.25">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c r="BS104" s="123"/>
      <c r="BT104" s="123"/>
      <c r="BU104" s="123"/>
      <c r="BV104" s="123"/>
      <c r="BW104" s="123"/>
    </row>
    <row r="105" spans="21:75" ht="15" hidden="1" x14ac:dyDescent="0.25">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c r="BS105" s="123"/>
      <c r="BT105" s="123"/>
      <c r="BU105" s="123"/>
      <c r="BV105" s="123"/>
      <c r="BW105" s="123"/>
    </row>
    <row r="106" spans="21:75" ht="15" hidden="1" x14ac:dyDescent="0.25">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3"/>
      <c r="BT106" s="123"/>
      <c r="BU106" s="123"/>
      <c r="BV106" s="123"/>
      <c r="BW106" s="123"/>
    </row>
    <row r="107" spans="21:75" ht="15" hidden="1" x14ac:dyDescent="0.25">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123"/>
      <c r="BW107" s="123"/>
    </row>
    <row r="108" spans="21:75" ht="15" hidden="1" x14ac:dyDescent="0.25">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3"/>
      <c r="BT108" s="123"/>
      <c r="BU108" s="123"/>
      <c r="BV108" s="123"/>
      <c r="BW108" s="123"/>
    </row>
    <row r="109" spans="21:75" ht="15" hidden="1" x14ac:dyDescent="0.25">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3"/>
      <c r="BT109" s="123"/>
      <c r="BU109" s="123"/>
      <c r="BV109" s="123"/>
      <c r="BW109" s="123"/>
    </row>
    <row r="110" spans="21:75" ht="15" hidden="1" x14ac:dyDescent="0.25">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c r="BT110" s="123"/>
      <c r="BU110" s="123"/>
      <c r="BV110" s="123"/>
      <c r="BW110" s="123"/>
    </row>
    <row r="111" spans="21:75" ht="15" hidden="1" x14ac:dyDescent="0.25">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c r="BS111" s="123"/>
      <c r="BT111" s="123"/>
      <c r="BU111" s="123"/>
      <c r="BV111" s="123"/>
      <c r="BW111" s="123"/>
    </row>
    <row r="112" spans="21:75" ht="15" hidden="1" x14ac:dyDescent="0.25">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23"/>
      <c r="BR112" s="123"/>
      <c r="BS112" s="123"/>
      <c r="BT112" s="123"/>
      <c r="BU112" s="123"/>
      <c r="BV112" s="123"/>
      <c r="BW112" s="123"/>
    </row>
    <row r="113" spans="21:75" ht="15" hidden="1" x14ac:dyDescent="0.25">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123"/>
      <c r="BW113" s="123"/>
    </row>
    <row r="114" spans="21:75" ht="15" hidden="1" x14ac:dyDescent="0.25">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23"/>
      <c r="BR114" s="123"/>
      <c r="BS114" s="123"/>
      <c r="BT114" s="123"/>
      <c r="BU114" s="123"/>
      <c r="BV114" s="123"/>
      <c r="BW114" s="123"/>
    </row>
    <row r="115" spans="21:75" ht="15" hidden="1" x14ac:dyDescent="0.25">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c r="BS115" s="123"/>
      <c r="BT115" s="123"/>
      <c r="BU115" s="123"/>
      <c r="BV115" s="123"/>
      <c r="BW115" s="123"/>
    </row>
    <row r="116" spans="21:75" ht="15" hidden="1" x14ac:dyDescent="0.25">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c r="BT116" s="123"/>
      <c r="BU116" s="123"/>
      <c r="BV116" s="123"/>
      <c r="BW116" s="123"/>
    </row>
    <row r="117" spans="21:75" ht="15" hidden="1" x14ac:dyDescent="0.25">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c r="BT117" s="123"/>
      <c r="BU117" s="123"/>
      <c r="BV117" s="123"/>
      <c r="BW117" s="123"/>
    </row>
    <row r="118" spans="21:75" ht="15" hidden="1" x14ac:dyDescent="0.25">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3"/>
      <c r="BT118" s="123"/>
      <c r="BU118" s="123"/>
      <c r="BV118" s="123"/>
      <c r="BW118" s="123"/>
    </row>
    <row r="119" spans="21:75" ht="15" hidden="1" x14ac:dyDescent="0.25">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U119" s="123"/>
      <c r="BV119" s="123"/>
      <c r="BW119" s="123"/>
    </row>
    <row r="120" spans="21:75" ht="15" hidden="1" x14ac:dyDescent="0.25">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23"/>
      <c r="BR120" s="123"/>
      <c r="BS120" s="123"/>
      <c r="BT120" s="123"/>
      <c r="BU120" s="123"/>
      <c r="BV120" s="123"/>
      <c r="BW120" s="123"/>
    </row>
    <row r="121" spans="21:75" ht="15" hidden="1" x14ac:dyDescent="0.25">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3"/>
      <c r="BN121" s="123"/>
      <c r="BO121" s="123"/>
      <c r="BP121" s="123"/>
      <c r="BQ121" s="123"/>
      <c r="BR121" s="123"/>
      <c r="BS121" s="123"/>
      <c r="BT121" s="123"/>
      <c r="BU121" s="123"/>
      <c r="BV121" s="123"/>
      <c r="BW121" s="123"/>
    </row>
    <row r="122" spans="21:75" ht="15" hidden="1" x14ac:dyDescent="0.25">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3"/>
      <c r="BN122" s="123"/>
      <c r="BO122" s="123"/>
      <c r="BP122" s="123"/>
      <c r="BQ122" s="123"/>
      <c r="BR122" s="123"/>
      <c r="BS122" s="123"/>
      <c r="BT122" s="123"/>
      <c r="BU122" s="123"/>
      <c r="BV122" s="123"/>
      <c r="BW122" s="123"/>
    </row>
    <row r="123" spans="21:75" ht="15" hidden="1" x14ac:dyDescent="0.25">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c r="BD123" s="123"/>
      <c r="BE123" s="123"/>
      <c r="BF123" s="123"/>
      <c r="BG123" s="123"/>
      <c r="BH123" s="123"/>
      <c r="BI123" s="123"/>
      <c r="BJ123" s="123"/>
      <c r="BK123" s="123"/>
      <c r="BL123" s="123"/>
      <c r="BM123" s="123"/>
      <c r="BN123" s="123"/>
      <c r="BO123" s="123"/>
      <c r="BP123" s="123"/>
      <c r="BQ123" s="123"/>
      <c r="BR123" s="123"/>
      <c r="BS123" s="123"/>
      <c r="BT123" s="123"/>
      <c r="BU123" s="123"/>
      <c r="BV123" s="123"/>
      <c r="BW123" s="123"/>
    </row>
    <row r="124" spans="21:75" ht="15" hidden="1" x14ac:dyDescent="0.25">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c r="BM124" s="123"/>
      <c r="BN124" s="123"/>
      <c r="BO124" s="123"/>
      <c r="BP124" s="123"/>
      <c r="BQ124" s="123"/>
      <c r="BR124" s="123"/>
      <c r="BS124" s="123"/>
      <c r="BT124" s="123"/>
      <c r="BU124" s="123"/>
      <c r="BV124" s="123"/>
      <c r="BW124" s="123"/>
    </row>
    <row r="125" spans="21:75" ht="15" hidden="1" x14ac:dyDescent="0.25">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3"/>
      <c r="BR125" s="123"/>
      <c r="BS125" s="123"/>
      <c r="BT125" s="123"/>
      <c r="BU125" s="123"/>
      <c r="BV125" s="123"/>
      <c r="BW125" s="123"/>
    </row>
    <row r="126" spans="21:75" ht="15" hidden="1" x14ac:dyDescent="0.25">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c r="BT126" s="123"/>
      <c r="BU126" s="123"/>
      <c r="BV126" s="123"/>
      <c r="BW126" s="123"/>
    </row>
    <row r="127" spans="21:75" ht="15" hidden="1" x14ac:dyDescent="0.25">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U127" s="123"/>
      <c r="BV127" s="123"/>
      <c r="BW127" s="123"/>
    </row>
    <row r="128" spans="21:75" ht="15" hidden="1" x14ac:dyDescent="0.25">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c r="BU128" s="123"/>
      <c r="BV128" s="123"/>
      <c r="BW128" s="123"/>
    </row>
    <row r="129" spans="21:75" ht="15" hidden="1" x14ac:dyDescent="0.25">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123"/>
      <c r="BW129" s="123"/>
    </row>
    <row r="130" spans="21:75" ht="15" hidden="1" x14ac:dyDescent="0.25">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c r="BT130" s="123"/>
      <c r="BU130" s="123"/>
      <c r="BV130" s="123"/>
      <c r="BW130" s="123"/>
    </row>
    <row r="131" spans="21:75" ht="15" hidden="1" x14ac:dyDescent="0.25">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c r="BU131" s="123"/>
      <c r="BV131" s="123"/>
      <c r="BW131" s="123"/>
    </row>
    <row r="132" spans="21:75" ht="15" hidden="1" x14ac:dyDescent="0.25">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U132" s="123"/>
      <c r="BV132" s="123"/>
      <c r="BW132" s="123"/>
    </row>
    <row r="133" spans="21:75" ht="15" hidden="1" x14ac:dyDescent="0.25">
      <c r="U133" s="123"/>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c r="BP133" s="123"/>
      <c r="BQ133" s="123"/>
      <c r="BR133" s="123"/>
      <c r="BS133" s="123"/>
      <c r="BT133" s="123"/>
      <c r="BU133" s="123"/>
      <c r="BV133" s="123"/>
      <c r="BW133" s="123"/>
    </row>
    <row r="134" spans="21:75" ht="15" hidden="1" x14ac:dyDescent="0.25">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c r="BU134" s="123"/>
      <c r="BV134" s="123"/>
      <c r="BW134" s="123"/>
    </row>
    <row r="135" spans="21:75" ht="15" hidden="1" x14ac:dyDescent="0.25">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row>
    <row r="136" spans="21:75" ht="15" hidden="1" x14ac:dyDescent="0.25">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123"/>
      <c r="BS136" s="123"/>
      <c r="BT136" s="123"/>
      <c r="BU136" s="123"/>
      <c r="BV136" s="123"/>
      <c r="BW136" s="123"/>
    </row>
    <row r="137" spans="21:75" ht="15" hidden="1" x14ac:dyDescent="0.25">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c r="BU137" s="123"/>
      <c r="BV137" s="123"/>
      <c r="BW137" s="123"/>
    </row>
    <row r="138" spans="21:75" ht="15" hidden="1" x14ac:dyDescent="0.25">
      <c r="U138" s="123"/>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123"/>
      <c r="BM138" s="123"/>
      <c r="BN138" s="123"/>
      <c r="BO138" s="123"/>
      <c r="BP138" s="123"/>
      <c r="BQ138" s="123"/>
      <c r="BR138" s="123"/>
      <c r="BS138" s="123"/>
      <c r="BT138" s="123"/>
      <c r="BU138" s="123"/>
      <c r="BV138" s="123"/>
      <c r="BW138" s="123"/>
    </row>
    <row r="139" spans="21:75" ht="15" hidden="1" x14ac:dyDescent="0.25">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123"/>
      <c r="BM139" s="123"/>
      <c r="BN139" s="123"/>
      <c r="BO139" s="123"/>
      <c r="BP139" s="123"/>
      <c r="BQ139" s="123"/>
      <c r="BR139" s="123"/>
      <c r="BS139" s="123"/>
      <c r="BT139" s="123"/>
      <c r="BU139" s="123"/>
      <c r="BV139" s="123"/>
      <c r="BW139" s="123"/>
    </row>
    <row r="140" spans="21:75" ht="15" hidden="1" x14ac:dyDescent="0.25">
      <c r="U140" s="123"/>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c r="BS140" s="123"/>
      <c r="BT140" s="123"/>
      <c r="BU140" s="123"/>
      <c r="BV140" s="123"/>
      <c r="BW140" s="123"/>
    </row>
    <row r="141" spans="21:75" ht="15" hidden="1" x14ac:dyDescent="0.25">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c r="BS141" s="123"/>
      <c r="BT141" s="123"/>
      <c r="BU141" s="123"/>
      <c r="BV141" s="123"/>
      <c r="BW141" s="123"/>
    </row>
    <row r="142" spans="21:75" ht="15" hidden="1" x14ac:dyDescent="0.25">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3"/>
      <c r="AZ142" s="123"/>
      <c r="BA142" s="123"/>
      <c r="BB142" s="123"/>
      <c r="BC142" s="123"/>
      <c r="BD142" s="123"/>
      <c r="BE142" s="123"/>
      <c r="BF142" s="123"/>
      <c r="BG142" s="123"/>
      <c r="BH142" s="123"/>
      <c r="BI142" s="123"/>
      <c r="BJ142" s="123"/>
      <c r="BK142" s="123"/>
      <c r="BL142" s="123"/>
      <c r="BM142" s="123"/>
      <c r="BN142" s="123"/>
      <c r="BO142" s="123"/>
      <c r="BP142" s="123"/>
      <c r="BQ142" s="123"/>
      <c r="BR142" s="123"/>
      <c r="BS142" s="123"/>
      <c r="BT142" s="123"/>
      <c r="BU142" s="123"/>
      <c r="BV142" s="123"/>
      <c r="BW142" s="123"/>
    </row>
    <row r="143" spans="21:75" ht="15" hidden="1" x14ac:dyDescent="0.25">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c r="BI143" s="123"/>
      <c r="BJ143" s="123"/>
      <c r="BK143" s="123"/>
      <c r="BL143" s="123"/>
      <c r="BM143" s="123"/>
      <c r="BN143" s="123"/>
      <c r="BO143" s="123"/>
      <c r="BP143" s="123"/>
      <c r="BQ143" s="123"/>
      <c r="BR143" s="123"/>
      <c r="BS143" s="123"/>
      <c r="BT143" s="123"/>
      <c r="BU143" s="123"/>
      <c r="BV143" s="123"/>
      <c r="BW143" s="123"/>
    </row>
    <row r="144" spans="21:75" ht="15" hidden="1" x14ac:dyDescent="0.25">
      <c r="U144" s="123"/>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c r="BP144" s="123"/>
      <c r="BQ144" s="123"/>
      <c r="BR144" s="123"/>
      <c r="BS144" s="123"/>
      <c r="BT144" s="123"/>
      <c r="BU144" s="123"/>
      <c r="BV144" s="123"/>
      <c r="BW144" s="123"/>
    </row>
    <row r="145" spans="21:75" ht="15" hidden="1" x14ac:dyDescent="0.25">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c r="BS145" s="123"/>
      <c r="BT145" s="123"/>
      <c r="BU145" s="123"/>
      <c r="BV145" s="123"/>
      <c r="BW145" s="123"/>
    </row>
    <row r="146" spans="21:75" ht="15" hidden="1" x14ac:dyDescent="0.25">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c r="BP146" s="123"/>
      <c r="BQ146" s="123"/>
      <c r="BR146" s="123"/>
      <c r="BS146" s="123"/>
      <c r="BT146" s="123"/>
      <c r="BU146" s="123"/>
      <c r="BV146" s="123"/>
      <c r="BW146" s="123"/>
    </row>
    <row r="147" spans="21:75" ht="15" hidden="1" x14ac:dyDescent="0.25">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c r="BU147" s="123"/>
      <c r="BV147" s="123"/>
      <c r="BW147" s="123"/>
    </row>
    <row r="148" spans="21:75" ht="15" hidden="1" x14ac:dyDescent="0.25">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123"/>
      <c r="BW148" s="123"/>
    </row>
    <row r="149" spans="21:75" ht="15" hidden="1" x14ac:dyDescent="0.25">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123"/>
      <c r="BW149" s="123"/>
    </row>
    <row r="150" spans="21:75" ht="15" hidden="1" x14ac:dyDescent="0.25">
      <c r="U150" s="123"/>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123"/>
      <c r="BW150" s="123"/>
    </row>
    <row r="151" spans="21:75" ht="15" hidden="1" x14ac:dyDescent="0.25">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123"/>
      <c r="BW151" s="123"/>
    </row>
    <row r="152" spans="21:75" ht="15" hidden="1" x14ac:dyDescent="0.25">
      <c r="U152" s="123"/>
      <c r="V152" s="123"/>
      <c r="W152" s="123"/>
      <c r="X152" s="123"/>
      <c r="Y152" s="123"/>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3"/>
      <c r="AY152" s="123"/>
      <c r="AZ152" s="123"/>
      <c r="BA152" s="123"/>
      <c r="BB152" s="123"/>
      <c r="BC152" s="123"/>
      <c r="BD152" s="123"/>
      <c r="BE152" s="123"/>
      <c r="BF152" s="123"/>
      <c r="BG152" s="123"/>
      <c r="BH152" s="123"/>
      <c r="BI152" s="123"/>
      <c r="BJ152" s="123"/>
      <c r="BK152" s="123"/>
      <c r="BL152" s="123"/>
      <c r="BM152" s="123"/>
      <c r="BN152" s="123"/>
      <c r="BO152" s="123"/>
      <c r="BP152" s="123"/>
      <c r="BQ152" s="123"/>
      <c r="BR152" s="123"/>
      <c r="BS152" s="123"/>
      <c r="BT152" s="123"/>
      <c r="BU152" s="123"/>
      <c r="BV152" s="123"/>
      <c r="BW152" s="123"/>
    </row>
    <row r="153" spans="21:75" ht="15" hidden="1" x14ac:dyDescent="0.25">
      <c r="U153" s="123"/>
      <c r="V153" s="123"/>
      <c r="W153" s="123"/>
      <c r="X153" s="123"/>
      <c r="Y153" s="123"/>
      <c r="Z153" s="123"/>
      <c r="AA153" s="123"/>
      <c r="AB153" s="123"/>
      <c r="AC153" s="123"/>
      <c r="AD153" s="123"/>
      <c r="AE153" s="123"/>
      <c r="AF153" s="123"/>
      <c r="AG153" s="123"/>
      <c r="AH153" s="123"/>
      <c r="AI153" s="123"/>
      <c r="AJ153" s="123"/>
      <c r="AK153" s="123"/>
      <c r="AL153" s="123"/>
      <c r="AM153" s="123"/>
      <c r="AN153" s="123"/>
      <c r="AO153" s="123"/>
      <c r="AP153" s="123"/>
      <c r="AQ153" s="123"/>
      <c r="AR153" s="123"/>
      <c r="AS153" s="123"/>
      <c r="AT153" s="123"/>
      <c r="AU153" s="123"/>
      <c r="AV153" s="123"/>
      <c r="AW153" s="123"/>
      <c r="AX153" s="123"/>
      <c r="AY153" s="123"/>
      <c r="AZ153" s="123"/>
      <c r="BA153" s="123"/>
      <c r="BB153" s="123"/>
      <c r="BC153" s="123"/>
      <c r="BD153" s="123"/>
      <c r="BE153" s="123"/>
      <c r="BF153" s="123"/>
      <c r="BG153" s="123"/>
      <c r="BH153" s="123"/>
      <c r="BI153" s="123"/>
      <c r="BJ153" s="123"/>
      <c r="BK153" s="123"/>
      <c r="BL153" s="123"/>
      <c r="BM153" s="123"/>
      <c r="BN153" s="123"/>
      <c r="BO153" s="123"/>
      <c r="BP153" s="123"/>
      <c r="BQ153" s="123"/>
      <c r="BR153" s="123"/>
      <c r="BS153" s="123"/>
      <c r="BT153" s="123"/>
      <c r="BU153" s="123"/>
      <c r="BV153" s="123"/>
      <c r="BW153" s="123"/>
    </row>
    <row r="154" spans="21:75" ht="15" hidden="1" x14ac:dyDescent="0.25">
      <c r="U154" s="123"/>
      <c r="V154" s="123"/>
      <c r="W154" s="123"/>
      <c r="X154" s="123"/>
      <c r="Y154" s="123"/>
      <c r="Z154" s="123"/>
      <c r="AA154" s="123"/>
      <c r="AB154" s="123"/>
      <c r="AC154" s="123"/>
      <c r="AD154" s="123"/>
      <c r="AE154" s="123"/>
      <c r="AF154" s="123"/>
      <c r="AG154" s="123"/>
      <c r="AH154" s="123"/>
      <c r="AI154" s="123"/>
      <c r="AJ154" s="123"/>
      <c r="AK154" s="123"/>
      <c r="AL154" s="123"/>
      <c r="AM154" s="123"/>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23"/>
      <c r="BR154" s="123"/>
      <c r="BS154" s="123"/>
      <c r="BT154" s="123"/>
      <c r="BU154" s="123"/>
      <c r="BV154" s="123"/>
      <c r="BW154" s="123"/>
    </row>
  </sheetData>
  <sheetProtection algorithmName="SHA-512" hashValue="aZCDqdaNcsKpjsAlNiRbumnZPvr0idFu+LFSRCROncxHeodChP9bW+0m5SdzVzfAqxS7gEPCDVbsmToqbcMIog==" saltValue="kEL7ysXWgAYNceb8gJ2D6A==" spinCount="100000" sheet="1" formatColumns="0" formatRows="0"/>
  <scenarios current="0" show="1" sqref="K83">
    <scenario name="1" locked="1" count="4" user="Fagan, Melanie" comment="Created by Fagan, Melanie on 2/24/2023">
      <inputCells r="K17" val="44987" numFmtId="167"/>
      <inputCells r="K18" val="45382" numFmtId="167"/>
      <inputCells r="K19" val="20000" numFmtId="168"/>
      <inputCells r="K20" val="500" numFmtId="168"/>
    </scenario>
    <scenario name="2" locked="1" count="4" user="Fagan, Melanie" comment="Created by Fagan, Melanie on 2/24/2023">
      <inputCells r="K17" val="44987" numFmtId="167"/>
      <inputCells r="K18" val="45382" numFmtId="167"/>
      <inputCells r="K19" val="500000" numFmtId="168"/>
      <inputCells r="K20" val="0" numFmtId="168"/>
    </scenario>
    <scenario name="3" locked="1" count="4" user="Fagan, Melanie" comment="Created by Fagan, Melanie on 2/24/2023">
      <inputCells r="K17" val="44987" numFmtId="167"/>
      <inputCells r="K18" val="45382" numFmtId="167"/>
      <inputCells r="K19" val="180000" numFmtId="168"/>
      <inputCells r="K20" val="30000" numFmtId="168"/>
    </scenario>
    <scenario name="4" locked="1" count="4" user="Fagan, Melanie" comment="Created by Fagan, Melanie on 2/24/2023">
      <inputCells r="K17" val="44987" numFmtId="167"/>
      <inputCells r="K18" val="45382" numFmtId="167"/>
      <inputCells r="K19" val="800000" numFmtId="168"/>
      <inputCells r="K20" val="0" numFmtId="168"/>
    </scenario>
    <scenario name="5" locked="1" count="4" user="Fagan, Melanie" comment="Created by Fagan, Melanie on 2/24/2023">
      <inputCells r="K17" val="44987" numFmtId="167"/>
      <inputCells r="K18" val="45382" numFmtId="167"/>
      <inputCells r="K19" val="40000" numFmtId="168"/>
      <inputCells r="K20" val="20000" numFmtId="168"/>
    </scenario>
    <scenario name="6" locked="1" count="4" user="Fagan, Melanie" comment="Created by Fagan, Melanie on 2/24/2023">
      <inputCells r="K17" val="44987" numFmtId="167"/>
      <inputCells r="K18" val="45382" numFmtId="167"/>
      <inputCells r="K19" val="38000" numFmtId="168"/>
      <inputCells r="K20" val="12000" numFmtId="168"/>
    </scenario>
    <scenario name="7" locked="1" count="4" user="Fagan, Melanie" comment="Created by Fagan, Melanie on 2/24/2023">
      <inputCells r="K17" val="44987" numFmtId="167"/>
      <inputCells r="K18" val="45382" numFmtId="167"/>
      <inputCells r="K19" val="98000" numFmtId="168"/>
      <inputCells r="K20" val="25000" numFmtId="168"/>
    </scenario>
    <scenario name="8" locked="1" count="4" user="Fagan, Melanie" comment="Created by Fagan, Melanie on 2/24/2023">
      <inputCells r="K17" val="44987" numFmtId="167"/>
      <inputCells r="K18" val="45382" numFmtId="167"/>
      <inputCells r="K19" val="33000" numFmtId="168"/>
      <inputCells r="K20" val="2000" numFmtId="168"/>
    </scenario>
    <scenario name="9" locked="1" count="4" user="Fagan, Melanie" comment="Created by Fagan, Melanie on 2/24/2023">
      <inputCells r="K17" val="44987" numFmtId="167"/>
      <inputCells r="K18" val="45382" numFmtId="167"/>
      <inputCells r="K19" val="300000" numFmtId="168"/>
      <inputCells r="K20" val="40000" numFmtId="168"/>
    </scenario>
    <scenario name="10" locked="1" count="4" user="Fagan, Melanie" comment="Created by Fagan, Melanie on 2/24/2023">
      <inputCells r="K17" val="44987" numFmtId="167"/>
      <inputCells r="K18" val="45382" numFmtId="167"/>
      <inputCells r="K19" val="55000" numFmtId="168"/>
      <inputCells r="K20" val="10000" numFmtId="168"/>
    </scenario>
  </scenarios>
  <mergeCells count="22">
    <mergeCell ref="L52:R52"/>
    <mergeCell ref="L37:R37"/>
    <mergeCell ref="L38:R38"/>
    <mergeCell ref="L44:R44"/>
    <mergeCell ref="L45:R45"/>
    <mergeCell ref="L46:R46"/>
    <mergeCell ref="B6:Q10"/>
    <mergeCell ref="B5:Q5"/>
    <mergeCell ref="D86:Q86"/>
    <mergeCell ref="L70:R70"/>
    <mergeCell ref="E17:I17"/>
    <mergeCell ref="F24:P24"/>
    <mergeCell ref="F25:P25"/>
    <mergeCell ref="F26:P26"/>
    <mergeCell ref="F27:P27"/>
    <mergeCell ref="F28:P28"/>
    <mergeCell ref="L83:R83"/>
    <mergeCell ref="L53:R53"/>
    <mergeCell ref="L36:R36"/>
    <mergeCell ref="L54:R54"/>
    <mergeCell ref="L48:R48"/>
    <mergeCell ref="L51:R51"/>
  </mergeCells>
  <conditionalFormatting sqref="K19:K20">
    <cfRule type="cellIs" dxfId="0" priority="10" operator="lessThan">
      <formula>0</formula>
    </cfRule>
  </conditionalFormatting>
  <dataValidations count="4">
    <dataValidation type="date" allowBlank="1" showErrorMessage="1" errorTitle="Incorrect Value." error="Please input a date between April 1, 2024 and March 31, 2025 in dd-mmm-yy format." promptTitle="Current pay period end date" prompt="Please input current pay period end date irrespective of the actual remittance date. For e.g. if pay period is monthly, please input month-end date.  " sqref="K18" xr:uid="{00000000-0002-0000-0000-000000000000}">
      <formula1>45383</formula1>
      <formula2>45747</formula2>
    </dataValidation>
    <dataValidation type="date" allowBlank="1" showErrorMessage="1" errorTitle="Incorrect Value." error="Please input a date between March 2, 2024 and March 31, 2025 in dd-mmm-yy format." promptTitle="Start Date" sqref="K17" xr:uid="{00000000-0002-0000-0000-000001000000}">
      <formula1>45353</formula1>
      <formula2>45747</formula2>
    </dataValidation>
    <dataValidation type="custom" allowBlank="1" showInputMessage="1" showErrorMessage="1" errorTitle="Inccorect Value." error="Please input a positive number or nil. The value you have entered is invalid." sqref="K19 K20" xr:uid="{00000000-0002-0000-0000-000002000000}">
      <formula1>K19&gt;=0</formula1>
    </dataValidation>
    <dataValidation type="list" allowBlank="1" showInputMessage="1" showErrorMessage="1" sqref="K16" xr:uid="{00000000-0002-0000-0000-000003000000}">
      <formula1>"Weekly - 52,Weekly - 53,Bi-Weekly - 26,Bi-Weekly - 27,Semi-Monthly,Monthly"</formula1>
    </dataValidation>
  </dataValidations>
  <pageMargins left="0.25" right="0.25" top="0.75" bottom="0.75" header="0.3" footer="0.3"/>
  <pageSetup scale="56" fitToHeight="0" orientation="portrait" r:id="rId1"/>
  <headerFooter>
    <oddFooter>&amp;RPage &amp;P of &amp;N</oddFooter>
  </headerFooter>
  <rowBreaks count="1" manualBreakCount="1">
    <brk id="57" max="18" man="1"/>
  </rowBreaks>
  <ignoredErrors>
    <ignoredError sqref="I78:I81 I65:I66 I68" formula="1"/>
    <ignoredError sqref="K3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5"/>
  <sheetViews>
    <sheetView showGridLines="0" zoomScale="85" zoomScaleNormal="85" workbookViewId="0">
      <selection activeCell="C2" sqref="C2"/>
    </sheetView>
  </sheetViews>
  <sheetFormatPr defaultColWidth="0" defaultRowHeight="12.75" zeroHeight="1" x14ac:dyDescent="0.2"/>
  <cols>
    <col min="1" max="1" width="9.42578125" style="139" customWidth="1"/>
    <col min="2" max="2" width="27.42578125" style="139" customWidth="1"/>
    <col min="3" max="3" width="17" style="139" customWidth="1"/>
    <col min="4" max="4" width="100.85546875" style="139" customWidth="1"/>
    <col min="5" max="16384" width="9.140625" style="139" hidden="1"/>
  </cols>
  <sheetData>
    <row r="1" spans="1:4" x14ac:dyDescent="0.2">
      <c r="A1" s="140" t="s">
        <v>66</v>
      </c>
      <c r="B1" s="141" t="s">
        <v>67</v>
      </c>
      <c r="C1" s="141" t="s">
        <v>68</v>
      </c>
      <c r="D1" s="142" t="s">
        <v>69</v>
      </c>
    </row>
    <row r="2" spans="1:4" x14ac:dyDescent="0.2">
      <c r="A2" s="143">
        <v>1</v>
      </c>
      <c r="B2" s="144" t="s">
        <v>70</v>
      </c>
      <c r="C2" s="145">
        <v>45356</v>
      </c>
      <c r="D2" s="161" t="s">
        <v>93</v>
      </c>
    </row>
    <row r="3" spans="1:4" hidden="1" x14ac:dyDescent="0.2">
      <c r="A3" s="146"/>
      <c r="B3" s="147"/>
      <c r="C3" s="147"/>
      <c r="D3" s="148"/>
    </row>
    <row r="4" spans="1:4" hidden="1" x14ac:dyDescent="0.2">
      <c r="A4" s="151"/>
      <c r="B4" s="152"/>
      <c r="C4" s="153"/>
      <c r="D4" s="154"/>
    </row>
    <row r="5" spans="1:4" hidden="1" x14ac:dyDescent="0.2">
      <c r="A5" s="151"/>
      <c r="B5" s="152"/>
      <c r="C5" s="153"/>
      <c r="D5" s="159"/>
    </row>
  </sheetData>
  <sheetProtection algorithmName="SHA-512" hashValue="mk4d2EgAibQmfzcpHtXCEs2QjZlGrxwuWUm0bsZQzkUeVNuwEVFRJp+eS6pPVjyxWWrno0t5GAsiaRJmn9ZqAw==" saltValue="RLzeN27T9B/16j1MSnOcRw==" spinCount="100000" sheet="1" objects="1" scenarios="1"/>
  <pageMargins left="0.7" right="0.7" top="0.75" bottom="0.75" header="0.3" footer="0.3"/>
  <pageSetup orientation="portrait" r:id="rId1"/>
  <customProperties>
    <customPr name="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Employee_Calculator</vt:lpstr>
      <vt:lpstr>Version_Control</vt:lpstr>
      <vt:lpstr>Employee_Calculator!Print_Area</vt:lpstr>
      <vt:lpstr>Employee_Calculator!Print_Titles</vt:lpstr>
    </vt:vector>
  </TitlesOfParts>
  <Manager>Office of the Tax Commissioner</Manager>
  <Company>Office of the Tax Commissioner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FY2017_18_Payroll_tax_individual_EMPLYOEE_calculator</dc:title>
  <dc:creator>Office of the Tax Commissioner</dc:creator>
  <cp:keywords>FY2017_18_Payroll_tax_individual_EMPLYOEE_calculator</cp:keywords>
  <cp:lastModifiedBy>Fagan, Melanie</cp:lastModifiedBy>
  <cp:lastPrinted>2017-05-11T14:57:35Z</cp:lastPrinted>
  <dcterms:created xsi:type="dcterms:W3CDTF">2017-04-07T17:52:52Z</dcterms:created>
  <dcterms:modified xsi:type="dcterms:W3CDTF">2024-03-21T17:07:45Z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{7CD6A024-91B0-428A-A3EC-CF3E49611725}</vt:lpwstr>
  </property>
</Properties>
</file>