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hilipkd\Desktop\Bermuda\MoF modelling\2018\Tax calculators\Final revised\"/>
    </mc:Choice>
  </mc:AlternateContent>
  <bookViews>
    <workbookView xWindow="0" yWindow="0" windowWidth="20490" windowHeight="7455"/>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42744.2836342593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Employee_Calculator!$A$1:$S$85</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 l="1"/>
  <c r="L52" i="1"/>
  <c r="L51" i="1"/>
  <c r="K51" i="1"/>
  <c r="L44" i="1"/>
  <c r="E51" i="1"/>
  <c r="G77" i="1" l="1"/>
  <c r="E80" i="1" l="1"/>
  <c r="E79" i="1"/>
  <c r="E78" i="1"/>
  <c r="E77" i="1"/>
  <c r="H77" i="1" l="1"/>
  <c r="H78" i="1"/>
  <c r="G78" i="1"/>
  <c r="G79" i="1"/>
  <c r="H79" i="1"/>
  <c r="G80" i="1"/>
  <c r="H80" i="1"/>
  <c r="J80" i="1" l="1"/>
  <c r="J79" i="1"/>
  <c r="J78" i="1"/>
  <c r="J77" i="1"/>
  <c r="K36" i="1" l="1"/>
  <c r="I68" i="1"/>
  <c r="K68" i="1" s="1"/>
  <c r="K53" i="1" l="1"/>
  <c r="K54" i="1" s="1"/>
  <c r="I65" i="1"/>
  <c r="K65" i="1" s="1"/>
  <c r="I67" i="1"/>
  <c r="K67" i="1" s="1"/>
  <c r="I66" i="1"/>
  <c r="K66" i="1" s="1"/>
  <c r="I80" i="1" l="1"/>
  <c r="K80" i="1" s="1"/>
  <c r="I77" i="1"/>
  <c r="K77" i="1" s="1"/>
  <c r="I78" i="1"/>
  <c r="K78" i="1" s="1"/>
  <c r="I79" i="1"/>
  <c r="K79" i="1" s="1"/>
  <c r="K81" i="1" l="1"/>
  <c r="I81" i="1"/>
  <c r="K69" i="1" l="1"/>
  <c r="K44" i="1" s="1"/>
  <c r="I69" i="1"/>
  <c r="K45" i="1" l="1"/>
  <c r="K46" i="1" s="1"/>
  <c r="K37" i="1" l="1"/>
  <c r="K38" i="1" s="1"/>
  <c r="K48" i="1" l="1"/>
</calcChain>
</file>

<file path=xl/sharedStrings.xml><?xml version="1.0" encoding="utf-8"?>
<sst xmlns="http://schemas.openxmlformats.org/spreadsheetml/2006/main" count="122" uniqueCount="101">
  <si>
    <t>Disclaimer</t>
  </si>
  <si>
    <t>Total</t>
  </si>
  <si>
    <t>Band4</t>
  </si>
  <si>
    <t>Band3</t>
  </si>
  <si>
    <t>$96,001 to $235,000</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</si>
  <si>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</si>
  <si>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</si>
  <si>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</si>
  <si>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</si>
  <si>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</si>
  <si>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</si>
  <si>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</si>
  <si>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</si>
  <si>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</si>
  <si>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</si>
  <si>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</si>
  <si>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</si>
  <si>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</si>
  <si>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</si>
  <si>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</si>
  <si>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</si>
  <si>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</si>
  <si>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</si>
  <si>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</si>
  <si>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</si>
  <si>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</si>
  <si>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</si>
  <si>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</si>
  <si>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</si>
  <si>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</si>
  <si>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</si>
  <si>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</si>
  <si>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</si>
  <si>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</si>
  <si>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</si>
  <si>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</si>
  <si>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</si>
  <si>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</si>
  <si>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</si>
  <si>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</si>
  <si>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</si>
  <si>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</si>
  <si>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</si>
  <si>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</si>
  <si>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</si>
  <si>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</si>
  <si>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</si>
  <si>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</si>
  <si>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</si>
  <si>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</si>
  <si>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</si>
  <si>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</si>
  <si>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r>
      <t xml:space="preserve">EMPLOYEE PORTION
</t>
    </r>
    <r>
      <rPr>
        <b/>
        <sz val="10"/>
        <color rgb="FF002060"/>
        <rFont val="Arial"/>
        <family val="2"/>
      </rPr>
      <t>Note: This calculator has been provided to assist tax payers in calculating and understanding the tax liability of an individual employee at any point in time. Further, the Office of the Tax Commissioner is currently working on a separate tool / calculator that can be used by employers to calculate the tax liability for multiple employees individually and in aggregate.
Please input details in the highlighted cells in Section A.</t>
    </r>
  </si>
  <si>
    <t>Please input current pay-period end date, for e.g., if pay-period is monthly, please input month-end date, if pay-period is weekly, please input week-end date. 
Alternatively, if employee ceased employment, please input employment end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</si>
  <si>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</si>
  <si>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</si>
  <si>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</si>
  <si>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</si>
  <si>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</si>
  <si>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</si>
  <si>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</si>
  <si>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Please input one-off taxable earnings that are earned from Start Date to Calculation Date. Examples of one-off payments are bonuses, severance/redundancy payments, joining fees etc. (This list is not exhaustive). See FAQ1 for more details.</t>
  </si>
  <si>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</si>
  <si>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</si>
  <si>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</si>
  <si>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</si>
  <si>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</si>
  <si>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</si>
  <si>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Please input recurring taxable earnings from Start Date to Calculation Date.  Examples of recurring payments are salary, commissions, overtime etc. (This list is not exhaustive) See FAQ1 for more details.</t>
  </si>
  <si>
    <t>Version</t>
  </si>
  <si>
    <t>Author</t>
  </si>
  <si>
    <t>Date</t>
  </si>
  <si>
    <t>Revision</t>
  </si>
  <si>
    <t>Office of the Tax Commissioner</t>
  </si>
  <si>
    <r>
      <t>Added a dropdown for selecting the '</t>
    </r>
    <r>
      <rPr>
        <i/>
        <sz val="10"/>
        <color theme="1"/>
        <rFont val="Arial"/>
        <family val="2"/>
      </rPr>
      <t>Periodicity of earnings or pay-period</t>
    </r>
    <r>
      <rPr>
        <sz val="10"/>
        <color theme="1"/>
        <rFont val="Arial"/>
        <family val="2"/>
      </rPr>
      <t>'</t>
    </r>
  </si>
  <si>
    <t>Criteria for determination of whether the expected income for FY 2017/18 exceeds the cap amount has been changed.</t>
  </si>
  <si>
    <t>Calculation of maximum tax in 'Exhibit1' has been amended</t>
  </si>
  <si>
    <t>▼</t>
  </si>
  <si>
    <t>Formula for calculation of number of periods employed has been updated so that it doesn't result in an error in case of weekly and bi-weekly paid employees while using Microsoft Excel 2010 or earlier versions.</t>
  </si>
  <si>
    <t>Start date of first pay-period for which a payment is made after 1-April-18 or joining date, 
whichever is later ("Start Date")</t>
  </si>
  <si>
    <t>=[D] + [E]</t>
  </si>
  <si>
    <t>=[F]-[G]</t>
  </si>
  <si>
    <t>=[K]/([D]+[E]) in %</t>
  </si>
  <si>
    <t>=Tax on [N]</t>
  </si>
  <si>
    <t>=Tax on [O]</t>
  </si>
  <si>
    <t>=[N] + [E]</t>
  </si>
  <si>
    <t>=[K]</t>
  </si>
  <si>
    <t>Tax on annualized recurring earnings for FY18-19</t>
  </si>
  <si>
    <t>Tax on total annualized recurring + one-time earnings for FY18-19</t>
  </si>
  <si>
    <t>FY18 YTD tax due</t>
  </si>
  <si>
    <t>$235,001 to $900,000</t>
  </si>
  <si>
    <t>Please input employee joining date if it is after the start date of the first pay-period for which a payment is made after 1-April-18, otherwise input the start date of such pay-period. For e.g.:
- If the first pay-day for a bi-weekly paid employee is 4-April-17 then the start date of the pay-period would be 22-March-17. 
- If the first pay-day for a weekly paid employee is 5-April-17 then the start date of the pay-period would be 30-March-17. 
- For a monthly paid employee if the earnings for the month of July are paid on 28-April-18 then the start date of the pay-period (i.e. the month) would be 1-April-18</t>
  </si>
  <si>
    <t>Exhibit 1</t>
  </si>
  <si>
    <t>Are total annualized earnings + one-time earnings greater than tax cap amount?</t>
  </si>
  <si>
    <t>[R]</t>
  </si>
  <si>
    <t>=If [P] is Yes, minimum of (([D]+[E])*(74,000/900,000), 74,000), otherwise [I]+[J]</t>
  </si>
  <si>
    <t>Effective FY18-19 YTD tax rate</t>
  </si>
  <si>
    <t xml:space="preserve">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1-Apr-18 as per the Payroll Tax Rates Act 1995 as amended by the Payroll Tax Amendment Act 2018
</t>
  </si>
  <si>
    <t>=If [P] is Yes, then see [K], otherwise [R]-[Q]</t>
  </si>
  <si>
    <t>Monthly</t>
  </si>
  <si>
    <t>Please select the applicable periodicity of earnings or pay-period.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</si>
</sst>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0.00_);\(&quot;$&quot;#,##0.00\)"/>
    <numFmt numFmtId="44" formatCode="_(&quot;$&quot;* #,##0.00_);_(&quot;$&quot;* \(#,##0.00\);_(&quot;$&quot;* &quot;-&quot;??_);_(@_)"/>
    <numFmt numFmtId="43" formatCode="_(* #,##0.00_);_(* \(#,##0.00\);_(* &quot;-&quot;??_);_(@_)"/>
    <numFmt numFmtId="164" formatCode="&quot;[&quot;General&quot;]&quot;"/>
    <numFmt numFmtId="165" formatCode="&quot;$&quot;#,##0"/>
    <numFmt numFmtId="166" formatCode="_(* #,##0_);_(* \(#,##0\);_(* &quot;-&quot;??_);_(@_)"/>
    <numFmt numFmtId="167" formatCode="[$-409]d\-mmm\-yy;@"/>
    <numFmt numFmtId="168" formatCode="&quot;$&quot;#,##0.00"/>
  </numFmts>
  <fonts count="3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i/>
      <sz val="10"/>
      <color theme="1"/>
      <name val="Arial"/>
      <family val="2"/>
    </font>
    <font>
      <sz val="8"/>
      <color theme="0" tint="-0.499984740745262"/>
      <name val="Arial"/>
      <family val="2"/>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s>
  <borders count="90">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style="thin">
        <color rgb="FF002060"/>
      </left>
      <right style="thin">
        <color rgb="FF002060"/>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s>
  <cellStyleXfs count="5">
    <xf numFmtId="0" fontId="0" fillId="0" borderId="0"/>
    <xf numFmtId="43"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44" fontId="11" fillId="0" borderId="0" applyFont="0" applyFill="0" applyBorder="0" applyAlignment="0" applyProtection="0"/>
  </cellStyleXfs>
  <cellXfs count="192">
    <xf numFmtId="0" fontId="0" fillId="0" borderId="0" xfId="0"/>
    <xf numFmtId="0" fontId="12" fillId="0" borderId="0" xfId="0" applyFont="1" applyAlignment="1">
      <alignment vertical="center"/>
    </xf>
    <xf numFmtId="0" fontId="7" fillId="0" borderId="0" xfId="0" applyFont="1" applyAlignment="1">
      <alignment vertical="center"/>
    </xf>
    <xf numFmtId="0" fontId="12" fillId="0" borderId="0" xfId="0" applyFont="1" applyFill="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5" fillId="2" borderId="5" xfId="0" applyFont="1" applyFill="1" applyBorder="1" applyAlignment="1">
      <alignment vertical="center"/>
    </xf>
    <xf numFmtId="164" fontId="16" fillId="0" borderId="0" xfId="0" applyNumberFormat="1" applyFont="1" applyAlignment="1">
      <alignment horizontal="center" vertical="center"/>
    </xf>
    <xf numFmtId="166" fontId="17" fillId="3" borderId="8" xfId="1" applyNumberFormat="1" applyFont="1" applyFill="1" applyBorder="1" applyAlignment="1">
      <alignment horizontal="right" vertical="center"/>
    </xf>
    <xf numFmtId="165" fontId="17" fillId="3" borderId="8" xfId="1" applyNumberFormat="1" applyFont="1" applyFill="1" applyBorder="1" applyAlignment="1">
      <alignment horizontal="right" vertical="center"/>
    </xf>
    <xf numFmtId="0" fontId="17" fillId="3" borderId="9" xfId="0" applyNumberFormat="1" applyFont="1" applyFill="1" applyBorder="1" applyAlignment="1">
      <alignment horizontal="right" vertical="center" wrapText="1"/>
    </xf>
    <xf numFmtId="0" fontId="17" fillId="3" borderId="9" xfId="0" applyNumberFormat="1" applyFont="1" applyFill="1" applyBorder="1" applyAlignment="1">
      <alignment horizontal="right" vertical="center"/>
    </xf>
    <xf numFmtId="0" fontId="18" fillId="2" borderId="1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horizontal="right" vertical="center"/>
    </xf>
    <xf numFmtId="0" fontId="8" fillId="2" borderId="0" xfId="0" applyFont="1" applyFill="1" applyAlignment="1">
      <alignment horizontal="centerContinuous"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12" fillId="0" borderId="0" xfId="0" applyFont="1" applyAlignment="1">
      <alignment vertical="center" wrapText="1"/>
    </xf>
    <xf numFmtId="0" fontId="18" fillId="2" borderId="15" xfId="0" applyFont="1" applyFill="1" applyBorder="1" applyAlignment="1">
      <alignment horizontal="left" vertical="center"/>
    </xf>
    <xf numFmtId="165" fontId="18" fillId="2" borderId="16" xfId="0" applyNumberFormat="1"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7" fillId="0" borderId="0" xfId="0" applyFont="1" applyBorder="1" applyAlignment="1">
      <alignment vertical="center"/>
    </xf>
    <xf numFmtId="0" fontId="12" fillId="0" borderId="0" xfId="0" applyFont="1" applyBorder="1" applyAlignment="1">
      <alignment vertical="center"/>
    </xf>
    <xf numFmtId="0" fontId="17" fillId="3" borderId="18" xfId="0" applyNumberFormat="1" applyFont="1" applyFill="1" applyBorder="1" applyAlignment="1">
      <alignment horizontal="right" vertical="center"/>
    </xf>
    <xf numFmtId="0" fontId="23" fillId="3" borderId="19" xfId="0" applyFont="1" applyFill="1" applyBorder="1" applyAlignment="1">
      <alignment horizontal="right" vertical="center"/>
    </xf>
    <xf numFmtId="0" fontId="23" fillId="3" borderId="20" xfId="0" applyFont="1" applyFill="1" applyBorder="1" applyAlignment="1">
      <alignment horizontal="left" vertical="center"/>
    </xf>
    <xf numFmtId="164" fontId="16" fillId="0" borderId="0" xfId="0" applyNumberFormat="1" applyFont="1" applyFill="1" applyAlignment="1">
      <alignment horizontal="center" vertical="center"/>
    </xf>
    <xf numFmtId="0" fontId="0" fillId="0" borderId="0" xfId="0" applyAlignment="1">
      <alignment vertical="center"/>
    </xf>
    <xf numFmtId="0" fontId="24" fillId="0" borderId="22" xfId="0" applyFont="1" applyBorder="1" applyAlignment="1">
      <alignment vertical="center" wrapText="1"/>
    </xf>
    <xf numFmtId="0" fontId="7" fillId="0" borderId="0" xfId="0" applyFont="1" applyAlignment="1">
      <alignment vertical="center" wrapText="1"/>
    </xf>
    <xf numFmtId="0" fontId="24" fillId="0" borderId="22" xfId="0" applyFont="1" applyBorder="1" applyAlignment="1">
      <alignment vertical="center"/>
    </xf>
    <xf numFmtId="0" fontId="0" fillId="0" borderId="0" xfId="0" applyFill="1" applyAlignment="1">
      <alignment vertical="center"/>
    </xf>
    <xf numFmtId="15" fontId="8" fillId="0" borderId="0" xfId="0" applyNumberFormat="1" applyFont="1" applyFill="1" applyAlignment="1">
      <alignment vertical="center" wrapText="1"/>
    </xf>
    <xf numFmtId="0" fontId="17" fillId="3" borderId="25" xfId="0" applyNumberFormat="1" applyFont="1" applyFill="1" applyBorder="1" applyAlignment="1">
      <alignment horizontal="right" vertical="center"/>
    </xf>
    <xf numFmtId="0" fontId="17" fillId="3" borderId="26" xfId="0" applyNumberFormat="1" applyFont="1" applyFill="1" applyBorder="1" applyAlignment="1">
      <alignment horizontal="left" vertical="center"/>
    </xf>
    <xf numFmtId="0" fontId="18" fillId="2" borderId="25" xfId="0" applyFont="1" applyFill="1" applyBorder="1" applyAlignment="1">
      <alignment horizontal="left" vertical="center"/>
    </xf>
    <xf numFmtId="0" fontId="18" fillId="2" borderId="26" xfId="0" applyFont="1" applyFill="1" applyBorder="1" applyAlignment="1">
      <alignment horizontal="left" vertical="center"/>
    </xf>
    <xf numFmtId="0" fontId="26" fillId="0" borderId="0" xfId="0" applyFont="1" applyFill="1" applyAlignment="1">
      <alignment vertical="center"/>
    </xf>
    <xf numFmtId="0" fontId="29" fillId="0" borderId="0" xfId="0" applyFont="1" applyFill="1" applyAlignment="1">
      <alignment vertical="center"/>
    </xf>
    <xf numFmtId="0" fontId="17" fillId="3" borderId="28" xfId="0" applyNumberFormat="1" applyFont="1" applyFill="1" applyBorder="1" applyAlignment="1">
      <alignment horizontal="left" vertical="center"/>
    </xf>
    <xf numFmtId="166" fontId="17" fillId="3" borderId="29" xfId="1" applyNumberFormat="1" applyFont="1" applyFill="1" applyBorder="1" applyAlignment="1">
      <alignment horizontal="left" vertical="center"/>
    </xf>
    <xf numFmtId="0" fontId="14" fillId="3" borderId="24"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right" vertical="center"/>
    </xf>
    <xf numFmtId="0" fontId="14" fillId="3" borderId="32" xfId="0" applyFont="1" applyFill="1" applyBorder="1" applyAlignment="1">
      <alignment horizontal="left" vertical="center"/>
    </xf>
    <xf numFmtId="0" fontId="14" fillId="3" borderId="33" xfId="0" applyFont="1" applyFill="1" applyBorder="1" applyAlignment="1">
      <alignment horizontal="right" vertical="center"/>
    </xf>
    <xf numFmtId="0" fontId="17" fillId="3" borderId="38" xfId="0" applyNumberFormat="1" applyFont="1" applyFill="1" applyBorder="1" applyAlignment="1">
      <alignment horizontal="left" vertical="center"/>
    </xf>
    <xf numFmtId="0" fontId="17" fillId="3" borderId="39" xfId="0" applyNumberFormat="1" applyFont="1" applyFill="1" applyBorder="1" applyAlignment="1">
      <alignment horizontal="right" vertical="center"/>
    </xf>
    <xf numFmtId="0" fontId="23" fillId="3" borderId="41" xfId="0" applyFont="1" applyFill="1" applyBorder="1" applyAlignment="1">
      <alignment horizontal="left" vertical="center"/>
    </xf>
    <xf numFmtId="0" fontId="14" fillId="3" borderId="42" xfId="0" applyFont="1" applyFill="1" applyBorder="1" applyAlignment="1">
      <alignment horizontal="right" vertical="center"/>
    </xf>
    <xf numFmtId="0" fontId="23" fillId="3" borderId="43" xfId="0" applyFont="1" applyFill="1" applyBorder="1" applyAlignment="1">
      <alignment horizontal="left" vertical="center"/>
    </xf>
    <xf numFmtId="0" fontId="14" fillId="3" borderId="44" xfId="0" applyFont="1" applyFill="1" applyBorder="1" applyAlignment="1">
      <alignment horizontal="right" vertical="center"/>
    </xf>
    <xf numFmtId="166" fontId="23" fillId="3" borderId="45" xfId="1" applyNumberFormat="1" applyFont="1" applyFill="1" applyBorder="1" applyAlignment="1">
      <alignment horizontal="right" vertical="center"/>
    </xf>
    <xf numFmtId="0" fontId="14" fillId="3" borderId="23" xfId="0" applyFont="1" applyFill="1" applyBorder="1" applyAlignment="1">
      <alignment horizontal="right" vertical="center"/>
    </xf>
    <xf numFmtId="10" fontId="14" fillId="3" borderId="46" xfId="2" applyNumberFormat="1" applyFont="1" applyFill="1" applyBorder="1" applyAlignment="1">
      <alignment horizontal="right" vertical="center"/>
    </xf>
    <xf numFmtId="0" fontId="14" fillId="3" borderId="48" xfId="0" applyFont="1" applyFill="1" applyBorder="1" applyAlignment="1">
      <alignment horizontal="left" vertical="center"/>
    </xf>
    <xf numFmtId="0" fontId="14" fillId="3" borderId="49" xfId="0" applyFont="1" applyFill="1" applyBorder="1" applyAlignment="1">
      <alignment horizontal="right" vertical="center"/>
    </xf>
    <xf numFmtId="0" fontId="17" fillId="3" borderId="51" xfId="0" applyNumberFormat="1" applyFont="1" applyFill="1" applyBorder="1" applyAlignment="1">
      <alignment horizontal="right" vertical="center"/>
    </xf>
    <xf numFmtId="0" fontId="14" fillId="3" borderId="53" xfId="0" applyFont="1" applyFill="1" applyBorder="1" applyAlignment="1">
      <alignment horizontal="left" vertical="center"/>
    </xf>
    <xf numFmtId="0" fontId="14" fillId="3" borderId="54" xfId="0" applyFont="1" applyFill="1" applyBorder="1" applyAlignment="1">
      <alignment horizontal="right" vertical="center"/>
    </xf>
    <xf numFmtId="0" fontId="26" fillId="3" borderId="32" xfId="0" applyFont="1" applyFill="1" applyBorder="1" applyAlignment="1">
      <alignment horizontal="lef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5" fontId="14" fillId="3" borderId="31" xfId="1" applyNumberFormat="1" applyFont="1" applyFill="1" applyBorder="1" applyAlignment="1">
      <alignment horizontal="right" vertical="center"/>
    </xf>
    <xf numFmtId="10" fontId="14" fillId="3" borderId="31" xfId="2" applyNumberFormat="1" applyFont="1" applyFill="1" applyBorder="1" applyAlignment="1">
      <alignment horizontal="right" vertical="center"/>
    </xf>
    <xf numFmtId="165" fontId="14" fillId="3" borderId="33" xfId="1" applyNumberFormat="1" applyFont="1" applyFill="1" applyBorder="1" applyAlignment="1">
      <alignment horizontal="right" vertical="center"/>
    </xf>
    <xf numFmtId="10" fontId="14" fillId="3" borderId="33" xfId="2" applyNumberFormat="1" applyFont="1" applyFill="1" applyBorder="1" applyAlignment="1">
      <alignment horizontal="right" vertical="center"/>
    </xf>
    <xf numFmtId="0" fontId="14" fillId="3" borderId="58" xfId="0" applyFont="1" applyFill="1" applyBorder="1" applyAlignment="1">
      <alignment horizontal="left" vertical="center"/>
    </xf>
    <xf numFmtId="165" fontId="14" fillId="3" borderId="59" xfId="1" applyNumberFormat="1" applyFont="1" applyFill="1" applyBorder="1" applyAlignment="1">
      <alignment horizontal="right" vertical="center"/>
    </xf>
    <xf numFmtId="10" fontId="14" fillId="3" borderId="59" xfId="1" applyNumberFormat="1" applyFont="1" applyFill="1" applyBorder="1" applyAlignment="1">
      <alignment horizontal="right" vertical="center"/>
    </xf>
    <xf numFmtId="0" fontId="17" fillId="3" borderId="57" xfId="0" applyNumberFormat="1" applyFont="1" applyFill="1" applyBorder="1" applyAlignment="1">
      <alignment horizontal="right" vertical="center" wrapText="1"/>
    </xf>
    <xf numFmtId="0" fontId="25" fillId="3" borderId="61" xfId="0" applyFont="1" applyFill="1" applyBorder="1" applyAlignment="1">
      <alignment vertical="center"/>
    </xf>
    <xf numFmtId="0" fontId="18" fillId="2" borderId="62" xfId="0" applyFont="1" applyFill="1" applyBorder="1" applyAlignment="1">
      <alignment horizontal="left" vertical="center"/>
    </xf>
    <xf numFmtId="0" fontId="17" fillId="3" borderId="63" xfId="0" applyNumberFormat="1" applyFont="1" applyFill="1" applyBorder="1" applyAlignment="1">
      <alignment horizontal="right" vertical="center"/>
    </xf>
    <xf numFmtId="0" fontId="8" fillId="2" borderId="67" xfId="0" applyFont="1" applyFill="1" applyBorder="1" applyAlignment="1">
      <alignment vertical="center"/>
    </xf>
    <xf numFmtId="0" fontId="10" fillId="2" borderId="68" xfId="0" applyFont="1" applyFill="1" applyBorder="1" applyAlignment="1">
      <alignment vertical="center"/>
    </xf>
    <xf numFmtId="167" fontId="31" fillId="4" borderId="65" xfId="0" applyNumberFormat="1" applyFont="1" applyFill="1" applyBorder="1" applyAlignment="1" applyProtection="1">
      <alignment horizontal="right" vertical="center"/>
      <protection locked="0"/>
    </xf>
    <xf numFmtId="168" fontId="31" fillId="4" borderId="65" xfId="1" applyNumberFormat="1" applyFont="1" applyFill="1" applyBorder="1" applyAlignment="1" applyProtection="1">
      <alignment horizontal="right" vertical="center"/>
      <protection locked="0"/>
    </xf>
    <xf numFmtId="168" fontId="31" fillId="4" borderId="66" xfId="1" applyNumberFormat="1" applyFont="1" applyFill="1" applyBorder="1" applyAlignment="1" applyProtection="1">
      <alignment horizontal="right" vertical="center"/>
      <protection locked="0"/>
    </xf>
    <xf numFmtId="168" fontId="14" fillId="3" borderId="55" xfId="0" applyNumberFormat="1" applyFont="1" applyFill="1" applyBorder="1" applyAlignment="1">
      <alignment horizontal="right" vertical="center"/>
    </xf>
    <xf numFmtId="168" fontId="23" fillId="3" borderId="52" xfId="0" applyNumberFormat="1" applyFont="1" applyFill="1" applyBorder="1" applyAlignment="1">
      <alignment horizontal="right" vertical="center"/>
    </xf>
    <xf numFmtId="168" fontId="14" fillId="3" borderId="37" xfId="0" applyNumberFormat="1" applyFont="1" applyFill="1" applyBorder="1" applyAlignment="1">
      <alignment horizontal="right" vertical="center"/>
    </xf>
    <xf numFmtId="168" fontId="14" fillId="3" borderId="47" xfId="1" applyNumberFormat="1" applyFont="1" applyFill="1" applyBorder="1" applyAlignment="1">
      <alignment horizontal="right" vertical="center"/>
    </xf>
    <xf numFmtId="168" fontId="14" fillId="3" borderId="56" xfId="1" applyNumberFormat="1" applyFont="1" applyFill="1" applyBorder="1" applyAlignment="1">
      <alignment horizontal="right" vertical="center"/>
    </xf>
    <xf numFmtId="168" fontId="14" fillId="3" borderId="60" xfId="1" applyNumberFormat="1" applyFont="1" applyFill="1" applyBorder="1" applyAlignment="1">
      <alignment horizontal="right" vertical="center"/>
    </xf>
    <xf numFmtId="168" fontId="17" fillId="3" borderId="27" xfId="1" applyNumberFormat="1" applyFont="1" applyFill="1" applyBorder="1" applyAlignment="1">
      <alignment horizontal="right" vertical="center"/>
    </xf>
    <xf numFmtId="168" fontId="17" fillId="3" borderId="8" xfId="1" applyNumberFormat="1" applyFont="1" applyFill="1" applyBorder="1" applyAlignment="1">
      <alignment horizontal="right" vertical="center"/>
    </xf>
    <xf numFmtId="0" fontId="26" fillId="3" borderId="53" xfId="0" applyNumberFormat="1" applyFont="1" applyFill="1" applyBorder="1" applyAlignment="1">
      <alignment horizontal="left" vertical="center"/>
    </xf>
    <xf numFmtId="0" fontId="27" fillId="3" borderId="54" xfId="0" applyNumberFormat="1" applyFont="1" applyFill="1" applyBorder="1" applyAlignment="1">
      <alignment horizontal="right" vertical="center"/>
    </xf>
    <xf numFmtId="167" fontId="31" fillId="4" borderId="70" xfId="0" applyNumberFormat="1" applyFont="1" applyFill="1" applyBorder="1" applyAlignment="1" applyProtection="1">
      <alignment horizontal="right" vertical="center"/>
      <protection locked="0"/>
    </xf>
    <xf numFmtId="0" fontId="26" fillId="0" borderId="32" xfId="0" applyFont="1" applyFill="1" applyBorder="1" applyAlignment="1">
      <alignment horizontal="left" vertical="center"/>
    </xf>
    <xf numFmtId="0" fontId="26" fillId="0" borderId="34" xfId="0" applyFont="1" applyFill="1" applyBorder="1" applyAlignment="1">
      <alignment horizontal="left" vertical="center"/>
    </xf>
    <xf numFmtId="0" fontId="24" fillId="0" borderId="22" xfId="0" applyFont="1" applyFill="1" applyBorder="1" applyAlignment="1">
      <alignment vertical="center" wrapText="1"/>
    </xf>
    <xf numFmtId="0" fontId="24" fillId="0" borderId="21" xfId="0" applyFont="1" applyFill="1" applyBorder="1" applyAlignment="1">
      <alignment vertical="center" wrapText="1"/>
    </xf>
    <xf numFmtId="168" fontId="14" fillId="0" borderId="37" xfId="0" applyNumberFormat="1" applyFont="1" applyFill="1" applyBorder="1" applyAlignment="1">
      <alignment horizontal="right" vertical="center"/>
    </xf>
    <xf numFmtId="7" fontId="14" fillId="3" borderId="50" xfId="0" applyNumberFormat="1" applyFont="1" applyFill="1" applyBorder="1" applyAlignment="1">
      <alignment horizontal="right" vertical="center"/>
    </xf>
    <xf numFmtId="168" fontId="14" fillId="3" borderId="50" xfId="4" applyNumberFormat="1" applyFont="1" applyFill="1" applyBorder="1" applyAlignment="1">
      <alignment horizontal="right" vertical="center"/>
    </xf>
    <xf numFmtId="168" fontId="23" fillId="3" borderId="40" xfId="4" applyNumberFormat="1" applyFont="1" applyFill="1" applyBorder="1" applyAlignment="1">
      <alignment horizontal="right" vertical="center"/>
    </xf>
    <xf numFmtId="43" fontId="7" fillId="0" borderId="0" xfId="1" applyFont="1" applyAlignment="1">
      <alignment vertical="center"/>
    </xf>
    <xf numFmtId="0" fontId="8" fillId="2" borderId="6" xfId="0" applyFont="1" applyFill="1" applyBorder="1" applyAlignment="1">
      <alignment vertical="center"/>
    </xf>
    <xf numFmtId="0" fontId="14" fillId="0" borderId="31" xfId="0" applyFont="1" applyFill="1" applyBorder="1" applyAlignment="1">
      <alignment horizontal="right" vertical="center"/>
    </xf>
    <xf numFmtId="168" fontId="14" fillId="0" borderId="47" xfId="4" applyNumberFormat="1" applyFont="1" applyFill="1" applyBorder="1" applyAlignment="1">
      <alignment horizontal="right" vertical="center"/>
    </xf>
    <xf numFmtId="0" fontId="14" fillId="0" borderId="30" xfId="0" applyFont="1" applyFill="1" applyBorder="1" applyAlignment="1">
      <alignment horizontal="left" vertical="center"/>
    </xf>
    <xf numFmtId="2" fontId="14" fillId="0" borderId="36" xfId="0" applyNumberFormat="1" applyFont="1" applyFill="1" applyBorder="1" applyAlignment="1">
      <alignment horizontal="right" vertical="center"/>
    </xf>
    <xf numFmtId="0" fontId="14" fillId="0" borderId="32" xfId="0" applyFont="1" applyFill="1" applyBorder="1" applyAlignment="1">
      <alignment horizontal="left" vertical="center"/>
    </xf>
    <xf numFmtId="0" fontId="14" fillId="0" borderId="33" xfId="0" applyFont="1" applyFill="1" applyBorder="1" applyAlignment="1">
      <alignment horizontal="right" vertical="center"/>
    </xf>
    <xf numFmtId="0" fontId="25" fillId="3" borderId="69" xfId="0" applyFont="1" applyFill="1" applyBorder="1" applyAlignment="1">
      <alignment horizontal="right" vertical="center"/>
    </xf>
    <xf numFmtId="0" fontId="25" fillId="3" borderId="33" xfId="0" applyFont="1" applyFill="1" applyBorder="1" applyAlignment="1">
      <alignment horizontal="right" vertical="center"/>
    </xf>
    <xf numFmtId="0" fontId="25" fillId="3" borderId="35" xfId="0" applyFont="1" applyFill="1" applyBorder="1" applyAlignment="1">
      <alignment horizontal="right" vertical="center"/>
    </xf>
    <xf numFmtId="164" fontId="16" fillId="0" borderId="0" xfId="0" quotePrefix="1" applyNumberFormat="1" applyFont="1" applyBorder="1" applyAlignment="1">
      <alignment horizontal="left" vertical="center" wrapText="1" indent="1"/>
    </xf>
    <xf numFmtId="166" fontId="5" fillId="0" borderId="0" xfId="1" applyNumberFormat="1" applyFont="1" applyAlignment="1">
      <alignment vertical="center"/>
    </xf>
    <xf numFmtId="166" fontId="17" fillId="3" borderId="0" xfId="1" applyNumberFormat="1" applyFont="1" applyFill="1" applyBorder="1" applyAlignment="1">
      <alignment horizontal="left" vertical="center"/>
    </xf>
    <xf numFmtId="165" fontId="17" fillId="3" borderId="0" xfId="1" applyNumberFormat="1" applyFont="1" applyFill="1" applyBorder="1" applyAlignment="1">
      <alignment horizontal="right" vertical="center"/>
    </xf>
    <xf numFmtId="0" fontId="5" fillId="0" borderId="0" xfId="0" applyFont="1" applyAlignment="1">
      <alignment vertical="center"/>
    </xf>
    <xf numFmtId="10" fontId="9" fillId="0" borderId="0" xfId="2" applyNumberFormat="1" applyFont="1" applyAlignment="1">
      <alignment vertical="center"/>
    </xf>
    <xf numFmtId="15" fontId="23" fillId="0" borderId="0" xfId="0" applyNumberFormat="1" applyFont="1" applyFill="1" applyAlignment="1">
      <alignment vertical="center"/>
    </xf>
    <xf numFmtId="0" fontId="14" fillId="0" borderId="0" xfId="0" applyFont="1" applyAlignment="1">
      <alignment vertical="center" wrapText="1"/>
    </xf>
    <xf numFmtId="166" fontId="0" fillId="0" borderId="0" xfId="1" applyNumberFormat="1" applyFont="1"/>
    <xf numFmtId="168" fontId="7" fillId="0" borderId="0" xfId="0" applyNumberFormat="1" applyFont="1" applyAlignment="1">
      <alignment vertical="center"/>
    </xf>
    <xf numFmtId="168" fontId="0" fillId="0" borderId="0" xfId="0" applyNumberFormat="1"/>
    <xf numFmtId="0" fontId="4" fillId="0" borderId="0" xfId="0" applyFont="1" applyAlignment="1">
      <alignment vertical="center"/>
    </xf>
    <xf numFmtId="165" fontId="17" fillId="0" borderId="8" xfId="1" applyNumberFormat="1" applyFont="1" applyFill="1" applyBorder="1" applyAlignment="1">
      <alignment horizontal="right" vertical="center"/>
    </xf>
    <xf numFmtId="168" fontId="17" fillId="0" borderId="8" xfId="1" applyNumberFormat="1" applyFont="1" applyFill="1" applyBorder="1" applyAlignment="1">
      <alignment horizontal="right" vertical="center"/>
    </xf>
    <xf numFmtId="166" fontId="17" fillId="0" borderId="8" xfId="1" applyNumberFormat="1" applyFont="1" applyFill="1" applyBorder="1" applyAlignment="1">
      <alignment horizontal="right" vertical="center"/>
    </xf>
    <xf numFmtId="168" fontId="17" fillId="0" borderId="27" xfId="1" applyNumberFormat="1" applyFont="1" applyFill="1" applyBorder="1" applyAlignment="1">
      <alignment horizontal="right" vertical="center"/>
    </xf>
    <xf numFmtId="168" fontId="14" fillId="0" borderId="31" xfId="1" applyNumberFormat="1" applyFont="1" applyFill="1" applyBorder="1" applyAlignment="1">
      <alignment horizontal="right" vertical="center"/>
    </xf>
    <xf numFmtId="168" fontId="14" fillId="0" borderId="33" xfId="1" applyNumberFormat="1" applyFont="1" applyFill="1" applyBorder="1" applyAlignment="1">
      <alignment horizontal="right" vertical="center"/>
    </xf>
    <xf numFmtId="168" fontId="14" fillId="0" borderId="59" xfId="1" applyNumberFormat="1" applyFont="1" applyFill="1" applyBorder="1" applyAlignment="1">
      <alignment horizontal="right" vertical="center"/>
    </xf>
    <xf numFmtId="10" fontId="14" fillId="0" borderId="31" xfId="2" applyNumberFormat="1" applyFont="1" applyFill="1" applyBorder="1" applyAlignment="1">
      <alignment horizontal="right" vertical="center"/>
    </xf>
    <xf numFmtId="168" fontId="14" fillId="0" borderId="47" xfId="1" applyNumberFormat="1" applyFont="1" applyFill="1" applyBorder="1" applyAlignment="1">
      <alignment horizontal="right" vertical="center"/>
    </xf>
    <xf numFmtId="0" fontId="7" fillId="0" borderId="0" xfId="0" applyFont="1" applyFill="1" applyAlignment="1">
      <alignment vertical="center"/>
    </xf>
    <xf numFmtId="10" fontId="14" fillId="0" borderId="33" xfId="2" applyNumberFormat="1" applyFont="1" applyFill="1" applyBorder="1" applyAlignment="1">
      <alignment horizontal="right" vertical="center"/>
    </xf>
    <xf numFmtId="168" fontId="14" fillId="0" borderId="56" xfId="1" applyNumberFormat="1" applyFont="1" applyFill="1" applyBorder="1" applyAlignment="1">
      <alignment horizontal="right" vertical="center"/>
    </xf>
    <xf numFmtId="10" fontId="14" fillId="0" borderId="59" xfId="1" applyNumberFormat="1" applyFont="1" applyFill="1" applyBorder="1" applyAlignment="1">
      <alignment horizontal="right" vertical="center"/>
    </xf>
    <xf numFmtId="168" fontId="14" fillId="0" borderId="60" xfId="1" applyNumberFormat="1" applyFont="1" applyFill="1" applyBorder="1" applyAlignment="1">
      <alignment horizontal="right" vertical="center"/>
    </xf>
    <xf numFmtId="0" fontId="3" fillId="0" borderId="0" xfId="0" applyFont="1"/>
    <xf numFmtId="0" fontId="36" fillId="5" borderId="78" xfId="0" applyFont="1" applyFill="1" applyBorder="1" applyAlignment="1">
      <alignment horizontal="left" vertical="center" wrapText="1" indent="1"/>
    </xf>
    <xf numFmtId="0" fontId="36" fillId="5" borderId="79" xfId="0" applyFont="1" applyFill="1" applyBorder="1" applyAlignment="1">
      <alignment horizontal="left" vertical="center" wrapText="1" indent="1"/>
    </xf>
    <xf numFmtId="0" fontId="36" fillId="5" borderId="80" xfId="0" applyFont="1" applyFill="1" applyBorder="1" applyAlignment="1">
      <alignment horizontal="left" vertical="center" wrapText="1" indent="1"/>
    </xf>
    <xf numFmtId="0" fontId="3" fillId="0" borderId="81" xfId="0" applyFont="1" applyBorder="1"/>
    <xf numFmtId="0" fontId="3" fillId="0" borderId="82" xfId="0" applyFont="1" applyBorder="1"/>
    <xf numFmtId="15" fontId="3" fillId="0" borderId="82" xfId="0" applyNumberFormat="1" applyFont="1" applyBorder="1"/>
    <xf numFmtId="0" fontId="3" fillId="0" borderId="83" xfId="0" applyFont="1" applyBorder="1"/>
    <xf numFmtId="0" fontId="3" fillId="0" borderId="78" xfId="0" applyFont="1" applyBorder="1"/>
    <xf numFmtId="0" fontId="3" fillId="0" borderId="79" xfId="0" applyFont="1" applyBorder="1"/>
    <xf numFmtId="15" fontId="3" fillId="0" borderId="79" xfId="0" applyNumberFormat="1" applyFont="1" applyBorder="1"/>
    <xf numFmtId="0" fontId="3" fillId="0" borderId="80" xfId="0" applyFont="1" applyBorder="1"/>
    <xf numFmtId="0" fontId="3" fillId="0" borderId="84" xfId="0" applyFont="1" applyBorder="1"/>
    <xf numFmtId="0" fontId="3" fillId="0" borderId="0" xfId="0" applyFont="1" applyBorder="1"/>
    <xf numFmtId="0" fontId="3" fillId="0" borderId="85" xfId="0" applyFont="1" applyBorder="1"/>
    <xf numFmtId="0" fontId="38" fillId="3" borderId="0" xfId="0" applyNumberFormat="1" applyFont="1" applyFill="1" applyBorder="1" applyAlignment="1">
      <alignment horizontal="left" vertical="center"/>
    </xf>
    <xf numFmtId="0" fontId="32" fillId="4" borderId="64" xfId="0" applyNumberFormat="1" applyFont="1" applyFill="1" applyBorder="1" applyAlignment="1" applyProtection="1">
      <alignment horizontal="right" vertical="center"/>
      <protection locked="0"/>
    </xf>
    <xf numFmtId="0" fontId="3" fillId="0" borderId="86" xfId="0" applyFont="1" applyBorder="1"/>
    <xf numFmtId="0" fontId="3" fillId="0" borderId="87" xfId="0" applyFont="1" applyBorder="1"/>
    <xf numFmtId="15" fontId="3" fillId="0" borderId="87" xfId="0" applyNumberFormat="1" applyFont="1" applyBorder="1"/>
    <xf numFmtId="0" fontId="2" fillId="0" borderId="88" xfId="0" applyFont="1" applyBorder="1" applyAlignment="1">
      <alignment wrapText="1"/>
    </xf>
    <xf numFmtId="0" fontId="1" fillId="0" borderId="0" xfId="0" applyFont="1" applyAlignment="1">
      <alignment vertical="center"/>
    </xf>
    <xf numFmtId="0" fontId="14" fillId="3" borderId="34" xfId="0" applyFont="1" applyFill="1" applyBorder="1" applyAlignment="1">
      <alignment horizontal="left" vertical="center"/>
    </xf>
    <xf numFmtId="0" fontId="0" fillId="0" borderId="35" xfId="0" applyBorder="1" applyAlignment="1">
      <alignment vertical="center"/>
    </xf>
    <xf numFmtId="165" fontId="14" fillId="3" borderId="89" xfId="0" applyNumberFormat="1" applyFont="1" applyFill="1" applyBorder="1" applyAlignment="1">
      <alignment horizontal="right" vertical="center"/>
    </xf>
    <xf numFmtId="164" fontId="16" fillId="0" borderId="0" xfId="0" quotePrefix="1" applyNumberFormat="1" applyFont="1" applyFill="1" applyBorder="1" applyAlignment="1">
      <alignment horizontal="left" vertical="center" wrapText="1" indent="1"/>
    </xf>
    <xf numFmtId="164" fontId="16" fillId="0" borderId="0" xfId="0" quotePrefix="1" applyNumberFormat="1" applyFont="1" applyFill="1" applyAlignment="1">
      <alignment horizontal="left" vertical="center" wrapText="1" indent="1"/>
    </xf>
    <xf numFmtId="164" fontId="16" fillId="0" borderId="7" xfId="0" quotePrefix="1" applyNumberFormat="1" applyFont="1" applyFill="1" applyBorder="1" applyAlignment="1">
      <alignment horizontal="left" vertical="center" wrapText="1" indent="1"/>
    </xf>
    <xf numFmtId="164" fontId="16" fillId="0" borderId="0" xfId="0" quotePrefix="1" applyNumberFormat="1" applyFont="1" applyBorder="1" applyAlignment="1">
      <alignment horizontal="left" vertical="center" wrapText="1" indent="1"/>
    </xf>
    <xf numFmtId="164" fontId="16" fillId="0" borderId="0" xfId="0" quotePrefix="1" applyNumberFormat="1" applyFont="1" applyAlignment="1">
      <alignment horizontal="left" vertical="center" wrapText="1" indent="1"/>
    </xf>
    <xf numFmtId="0" fontId="28" fillId="0" borderId="77" xfId="0" applyFont="1" applyFill="1" applyBorder="1" applyAlignment="1">
      <alignment horizontal="center" vertical="top" wrapText="1"/>
    </xf>
    <xf numFmtId="0" fontId="28" fillId="0" borderId="77" xfId="0" applyFont="1" applyFill="1" applyBorder="1" applyAlignment="1">
      <alignment horizontal="center" vertical="center"/>
    </xf>
    <xf numFmtId="164" fontId="14" fillId="0" borderId="3" xfId="3" applyNumberFormat="1" applyFont="1" applyBorder="1" applyAlignment="1">
      <alignment vertical="center" wrapText="1"/>
    </xf>
    <xf numFmtId="164" fontId="14" fillId="0" borderId="2" xfId="3" applyNumberFormat="1" applyFont="1" applyBorder="1" applyAlignment="1">
      <alignment vertical="center" wrapText="1"/>
    </xf>
    <xf numFmtId="164" fontId="14" fillId="0" borderId="1" xfId="3" applyNumberFormat="1" applyFont="1" applyBorder="1" applyAlignment="1">
      <alignment vertical="center" wrapText="1"/>
    </xf>
    <xf numFmtId="164" fontId="16" fillId="0" borderId="7" xfId="0" quotePrefix="1" applyNumberFormat="1" applyFont="1" applyBorder="1" applyAlignment="1">
      <alignment horizontal="left" vertical="center" wrapText="1" indent="1"/>
    </xf>
    <xf numFmtId="0" fontId="26" fillId="3" borderId="32" xfId="0" applyFont="1" applyFill="1" applyBorder="1" applyAlignment="1">
      <alignment horizontal="left" vertical="center" wrapText="1"/>
    </xf>
    <xf numFmtId="0" fontId="26" fillId="3" borderId="33" xfId="0" applyFont="1" applyFill="1" applyBorder="1" applyAlignment="1">
      <alignment horizontal="left" vertical="center" wrapText="1"/>
    </xf>
    <xf numFmtId="0" fontId="1" fillId="0" borderId="71" xfId="0" applyFont="1" applyFill="1" applyBorder="1" applyAlignment="1">
      <alignment vertical="center" wrapText="1"/>
    </xf>
    <xf numFmtId="0" fontId="6" fillId="0" borderId="72" xfId="0" applyFont="1" applyFill="1" applyBorder="1" applyAlignment="1">
      <alignment vertical="center" wrapText="1"/>
    </xf>
    <xf numFmtId="0" fontId="6" fillId="0" borderId="73" xfId="0" applyFont="1" applyFill="1" applyBorder="1" applyAlignment="1">
      <alignment vertical="center" wrapText="1"/>
    </xf>
    <xf numFmtId="0" fontId="1" fillId="0" borderId="74" xfId="0" applyFont="1" applyFill="1" applyBorder="1" applyAlignment="1">
      <alignment vertical="center" wrapText="1"/>
    </xf>
    <xf numFmtId="0" fontId="6" fillId="0" borderId="25" xfId="0" applyFont="1" applyFill="1" applyBorder="1" applyAlignment="1">
      <alignment vertical="center" wrapText="1"/>
    </xf>
    <xf numFmtId="0" fontId="6" fillId="0" borderId="62" xfId="0" applyFont="1" applyFill="1" applyBorder="1" applyAlignment="1">
      <alignment vertical="center" wrapText="1"/>
    </xf>
    <xf numFmtId="0" fontId="6" fillId="0" borderId="74" xfId="0" applyFont="1" applyFill="1" applyBorder="1" applyAlignment="1">
      <alignment vertical="center" wrapText="1"/>
    </xf>
    <xf numFmtId="0" fontId="4" fillId="0" borderId="74" xfId="0" applyFont="1" applyFill="1" applyBorder="1" applyAlignment="1">
      <alignment vertical="center" wrapText="1"/>
    </xf>
    <xf numFmtId="0" fontId="6" fillId="0" borderId="75" xfId="0" applyFont="1" applyFill="1" applyBorder="1" applyAlignment="1">
      <alignment vertical="center" wrapText="1"/>
    </xf>
    <xf numFmtId="0" fontId="6" fillId="0" borderId="19" xfId="0" applyFont="1" applyFill="1" applyBorder="1" applyAlignment="1">
      <alignment vertical="center" wrapText="1"/>
    </xf>
    <xf numFmtId="0" fontId="6" fillId="0" borderId="76" xfId="0" applyFont="1" applyFill="1" applyBorder="1" applyAlignment="1">
      <alignment vertical="center" wrapText="1"/>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156883</xdr:colOff>
      <xdr:row>0</xdr:row>
      <xdr:rowOff>56029</xdr:rowOff>
    </xdr:from>
    <xdr:to>
      <xdr:col>10</xdr:col>
      <xdr:colOff>63015</xdr:colOff>
      <xdr:row>3</xdr:row>
      <xdr:rowOff>177575</xdr:rowOff>
    </xdr:to>
    <xdr:grpSp>
      <xdr:nvGrpSpPr>
        <xdr:cNvPr id="89" name="Group 88"/>
        <xdr:cNvGrpSpPr/>
      </xdr:nvGrpSpPr>
      <xdr:grpSpPr>
        <a:xfrm>
          <a:off x="4706471" y="56029"/>
          <a:ext cx="2954132" cy="737870"/>
          <a:chOff x="1781735" y="78441"/>
          <a:chExt cx="2954132" cy="737870"/>
        </a:xfrm>
        <a:effectLst/>
      </xdr:grpSpPr>
      <xdr:grpSp>
        <xdr:nvGrpSpPr>
          <xdr:cNvPr id="2" name="Group 1"/>
          <xdr:cNvGrpSpPr>
            <a:grpSpLocks/>
          </xdr:cNvGrpSpPr>
        </xdr:nvGrpSpPr>
        <xdr:grpSpPr bwMode="auto">
          <a:xfrm>
            <a:off x="2498762" y="246531"/>
            <a:ext cx="2237105" cy="295908"/>
            <a:chOff x="1675" y="-546"/>
            <a:chExt cx="3523" cy="451"/>
          </a:xfrm>
        </xdr:grpSpPr>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xdr:cNvGrpSpPr>
              <a:grpSpLocks/>
            </xdr:cNvGrpSpPr>
          </xdr:nvGrpSpPr>
          <xdr:grpSpPr bwMode="auto">
            <a:xfrm>
              <a:off x="1858" y="-493"/>
              <a:ext cx="2" cy="99"/>
              <a:chOff x="1858" y="-493"/>
              <a:chExt cx="2" cy="99"/>
            </a:xfrm>
          </xdr:grpSpPr>
          <xdr:sp macro="" textlink="">
            <xdr:nvSpPr>
              <xdr:cNvPr id="87" name="Freeform 86"/>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xdr:cNvGrpSpPr>
              <a:grpSpLocks/>
            </xdr:cNvGrpSpPr>
          </xdr:nvGrpSpPr>
          <xdr:grpSpPr bwMode="auto">
            <a:xfrm>
              <a:off x="1853" y="-535"/>
              <a:ext cx="11" cy="2"/>
              <a:chOff x="1853" y="-535"/>
              <a:chExt cx="11" cy="2"/>
            </a:xfrm>
          </xdr:grpSpPr>
          <xdr:sp macro="" textlink="">
            <xdr:nvSpPr>
              <xdr:cNvPr id="86" name="Freeform 85"/>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xdr:cNvGrpSpPr>
              <a:grpSpLocks/>
            </xdr:cNvGrpSpPr>
          </xdr:nvGrpSpPr>
          <xdr:grpSpPr bwMode="auto">
            <a:xfrm>
              <a:off x="1892" y="-495"/>
              <a:ext cx="81" cy="101"/>
              <a:chOff x="1892" y="-495"/>
              <a:chExt cx="81" cy="101"/>
            </a:xfrm>
          </xdr:grpSpPr>
          <xdr:sp macro="" textlink="">
            <xdr:nvSpPr>
              <xdr:cNvPr id="83" name="Freeform 82"/>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2007" y="-493"/>
              <a:ext cx="2" cy="99"/>
              <a:chOff x="2007" y="-493"/>
              <a:chExt cx="2" cy="99"/>
            </a:xfrm>
          </xdr:grpSpPr>
          <xdr:sp macro="" textlink="">
            <xdr:nvSpPr>
              <xdr:cNvPr id="82" name="Freeform 81"/>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2002" y="-535"/>
              <a:ext cx="11" cy="2"/>
              <a:chOff x="2002" y="-535"/>
              <a:chExt cx="11" cy="2"/>
            </a:xfrm>
          </xdr:grpSpPr>
          <xdr:sp macro="" textlink="">
            <xdr:nvSpPr>
              <xdr:cNvPr id="81" name="Freeform 80"/>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37" y="-495"/>
              <a:ext cx="63" cy="103"/>
              <a:chOff x="2037" y="-495"/>
              <a:chExt cx="63" cy="103"/>
            </a:xfrm>
          </xdr:grpSpPr>
          <xdr:sp macro="" textlink="">
            <xdr:nvSpPr>
              <xdr:cNvPr id="78" name="Freeform 77"/>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102" y="-526"/>
              <a:ext cx="70" cy="134"/>
              <a:chOff x="2102" y="-526"/>
              <a:chExt cx="70" cy="134"/>
            </a:xfrm>
          </xdr:grpSpPr>
          <xdr:sp macro="" textlink="">
            <xdr:nvSpPr>
              <xdr:cNvPr id="74" name="Freeform 73"/>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186" y="-495"/>
              <a:ext cx="69" cy="101"/>
              <a:chOff x="2186" y="-495"/>
              <a:chExt cx="69" cy="101"/>
            </a:xfrm>
          </xdr:grpSpPr>
          <xdr:sp macro="" textlink="">
            <xdr:nvSpPr>
              <xdr:cNvPr id="71" name="Freeform 70"/>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262" y="-546"/>
              <a:ext cx="1022" cy="203"/>
              <a:chOff x="2262" y="-546"/>
              <a:chExt cx="1022" cy="203"/>
            </a:xfrm>
          </xdr:grpSpPr>
          <xdr:sp macro="" textlink="">
            <xdr:nvSpPr>
              <xdr:cNvPr id="67" name="Freeform 66"/>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xdr:cNvGrpSpPr>
              <a:grpSpLocks/>
            </xdr:cNvGrpSpPr>
          </xdr:nvGrpSpPr>
          <xdr:grpSpPr bwMode="auto">
            <a:xfrm>
              <a:off x="3563" y="-282"/>
              <a:ext cx="160" cy="168"/>
              <a:chOff x="3563" y="-282"/>
              <a:chExt cx="160" cy="168"/>
            </a:xfrm>
          </xdr:grpSpPr>
          <xdr:sp macro="" textlink="">
            <xdr:nvSpPr>
              <xdr:cNvPr id="64" name="Freeform 63"/>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3746" y="-229"/>
              <a:ext cx="125" cy="115"/>
              <a:chOff x="3746" y="-229"/>
              <a:chExt cx="125" cy="115"/>
            </a:xfrm>
          </xdr:grpSpPr>
          <xdr:sp macro="" textlink="">
            <xdr:nvSpPr>
              <xdr:cNvPr id="62" name="Freeform 61"/>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xdr:cNvGrpSpPr>
              <a:grpSpLocks/>
            </xdr:cNvGrpSpPr>
          </xdr:nvGrpSpPr>
          <xdr:grpSpPr bwMode="auto">
            <a:xfrm>
              <a:off x="3894" y="-229"/>
              <a:ext cx="200" cy="113"/>
              <a:chOff x="3894" y="-229"/>
              <a:chExt cx="200" cy="113"/>
            </a:xfrm>
          </xdr:grpSpPr>
          <xdr:sp macro="" textlink="">
            <xdr:nvSpPr>
              <xdr:cNvPr id="57" name="Freeform 56"/>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4124" y="-229"/>
              <a:ext cx="200" cy="113"/>
              <a:chOff x="4124" y="-229"/>
              <a:chExt cx="200" cy="113"/>
            </a:xfrm>
          </xdr:grpSpPr>
          <xdr:sp macro="" textlink="">
            <xdr:nvSpPr>
              <xdr:cNvPr id="52" name="Freeform 51"/>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4352" y="-282"/>
              <a:ext cx="39" cy="166"/>
              <a:chOff x="4352" y="-282"/>
              <a:chExt cx="39" cy="166"/>
            </a:xfrm>
          </xdr:grpSpPr>
          <xdr:sp macro="" textlink="">
            <xdr:nvSpPr>
              <xdr:cNvPr id="50" name="Freeform 49"/>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413" y="-229"/>
              <a:ext cx="88" cy="115"/>
              <a:chOff x="4413" y="-229"/>
              <a:chExt cx="88" cy="115"/>
            </a:xfrm>
          </xdr:grpSpPr>
          <xdr:sp macro="" textlink="">
            <xdr:nvSpPr>
              <xdr:cNvPr id="47" name="Freeform 46"/>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515" y="-229"/>
              <a:ext cx="88" cy="115"/>
              <a:chOff x="4515" y="-229"/>
              <a:chExt cx="88" cy="115"/>
            </a:xfrm>
          </xdr:grpSpPr>
          <xdr:sp macro="" textlink="">
            <xdr:nvSpPr>
              <xdr:cNvPr id="44" name="Freeform 43"/>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622" y="-282"/>
              <a:ext cx="39" cy="166"/>
              <a:chOff x="4622" y="-282"/>
              <a:chExt cx="39" cy="166"/>
            </a:xfrm>
          </xdr:grpSpPr>
          <xdr:sp macro="" textlink="">
            <xdr:nvSpPr>
              <xdr:cNvPr id="42" name="Freeform 41"/>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682" y="-229"/>
              <a:ext cx="125" cy="115"/>
              <a:chOff x="4682" y="-229"/>
              <a:chExt cx="125" cy="115"/>
            </a:xfrm>
          </xdr:grpSpPr>
          <xdr:sp macro="" textlink="">
            <xdr:nvSpPr>
              <xdr:cNvPr id="40" name="Freeform 39"/>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830" y="-229"/>
              <a:ext cx="112" cy="113"/>
              <a:chOff x="4830" y="-229"/>
              <a:chExt cx="112" cy="113"/>
            </a:xfrm>
          </xdr:grpSpPr>
          <xdr:sp macro="" textlink="">
            <xdr:nvSpPr>
              <xdr:cNvPr id="37" name="Freeform 36"/>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965" y="-229"/>
              <a:ext cx="116" cy="115"/>
              <a:chOff x="4965" y="-229"/>
              <a:chExt cx="116" cy="115"/>
            </a:xfrm>
          </xdr:grpSpPr>
          <xdr:sp macro="" textlink="">
            <xdr:nvSpPr>
              <xdr:cNvPr id="34" name="Freeform 33"/>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5104" y="-229"/>
              <a:ext cx="94" cy="113"/>
              <a:chOff x="5104" y="-229"/>
              <a:chExt cx="94" cy="113"/>
            </a:xfrm>
          </xdr:grpSpPr>
          <xdr:sp macro="" textlink="">
            <xdr:nvSpPr>
              <xdr:cNvPr id="31" name="Freeform 30"/>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1675" y="-351"/>
              <a:ext cx="3522" cy="2"/>
              <a:chOff x="1675" y="-351"/>
              <a:chExt cx="3522" cy="2"/>
            </a:xfrm>
          </xdr:grpSpPr>
          <xdr:sp macro="" textlink="">
            <xdr:nvSpPr>
              <xdr:cNvPr id="30" name="Freeform 29"/>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81735" y="78441"/>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83"/>
  <sheetViews>
    <sheetView showGridLines="0" tabSelected="1" zoomScale="85" zoomScaleNormal="85" zoomScaleSheetLayoutView="85" zoomScalePageLayoutView="25" workbookViewId="0"/>
  </sheetViews>
  <sheetFormatPr defaultColWidth="0" defaultRowHeight="14.25" zeroHeight="1" x14ac:dyDescent="0.25"/>
  <cols>
    <col min="1" max="1" width="4.140625" style="1" customWidth="1"/>
    <col min="2" max="4" width="3.7109375" style="1" customWidth="1"/>
    <col min="5" max="5" width="42" style="1" customWidth="1"/>
    <col min="6" max="8" width="11" style="1" customWidth="1"/>
    <col min="9" max="9" width="13" style="1" customWidth="1"/>
    <col min="10" max="10" width="11" style="1" customWidth="1"/>
    <col min="11" max="11" width="14.140625" style="1" customWidth="1"/>
    <col min="12" max="14" width="3.7109375" style="1" customWidth="1"/>
    <col min="15" max="15" width="14.85546875" style="1" customWidth="1"/>
    <col min="16" max="16" width="11" style="1" customWidth="1"/>
    <col min="17" max="17" width="7.140625" style="1" customWidth="1"/>
    <col min="18" max="18" width="6.28515625" style="1" customWidth="1"/>
    <col min="19" max="19" width="2.140625" style="1" customWidth="1"/>
    <col min="20" max="20" width="9.5703125" style="1" customWidth="1"/>
    <col min="21" max="21" width="15" style="1" hidden="1" customWidth="1"/>
    <col min="22" max="73" width="12.5703125" style="1" hidden="1" customWidth="1"/>
    <col min="74" max="75" width="15" style="1" hidden="1" customWidth="1"/>
    <col min="76" max="16384" width="9.140625" style="1" hidden="1"/>
  </cols>
  <sheetData>
    <row r="1" spans="2:18" x14ac:dyDescent="0.25"/>
    <row r="2" spans="2:18" x14ac:dyDescent="0.25"/>
    <row r="3" spans="2:18" ht="20.25" customHeight="1" x14ac:dyDescent="0.25"/>
    <row r="4" spans="2:18" x14ac:dyDescent="0.25"/>
    <row r="5" spans="2:18" s="45" customFormat="1" ht="26.25" x14ac:dyDescent="0.25">
      <c r="B5" s="174" t="s">
        <v>49</v>
      </c>
      <c r="C5" s="174"/>
      <c r="D5" s="174"/>
      <c r="E5" s="174"/>
      <c r="F5" s="174"/>
      <c r="G5" s="174"/>
      <c r="H5" s="174"/>
      <c r="I5" s="174"/>
      <c r="J5" s="174"/>
      <c r="K5" s="174"/>
      <c r="L5" s="174"/>
      <c r="M5" s="174"/>
      <c r="N5" s="174"/>
      <c r="O5" s="174"/>
      <c r="P5" s="174"/>
      <c r="Q5" s="174"/>
    </row>
    <row r="6" spans="2:18" s="46" customFormat="1" x14ac:dyDescent="0.25">
      <c r="B6" s="173" t="s">
        <v>52</v>
      </c>
      <c r="C6" s="173"/>
      <c r="D6" s="173"/>
      <c r="E6" s="173"/>
      <c r="F6" s="173"/>
      <c r="G6" s="173"/>
      <c r="H6" s="173"/>
      <c r="I6" s="173"/>
      <c r="J6" s="173"/>
      <c r="K6" s="173"/>
      <c r="L6" s="173"/>
      <c r="M6" s="173"/>
      <c r="N6" s="173"/>
      <c r="O6" s="173"/>
      <c r="P6" s="173"/>
      <c r="Q6" s="173"/>
      <c r="R6" s="45"/>
    </row>
    <row r="7" spans="2:18" s="45" customFormat="1" ht="12.75" x14ac:dyDescent="0.25">
      <c r="B7" s="173"/>
      <c r="C7" s="173"/>
      <c r="D7" s="173"/>
      <c r="E7" s="173"/>
      <c r="F7" s="173"/>
      <c r="G7" s="173"/>
      <c r="H7" s="173"/>
      <c r="I7" s="173"/>
      <c r="J7" s="173"/>
      <c r="K7" s="173"/>
      <c r="L7" s="173"/>
      <c r="M7" s="173"/>
      <c r="N7" s="173"/>
      <c r="O7" s="173"/>
      <c r="P7" s="173"/>
      <c r="Q7" s="173"/>
    </row>
    <row r="8" spans="2:18" s="2" customFormat="1" ht="12.75" x14ac:dyDescent="0.25">
      <c r="B8" s="173"/>
      <c r="C8" s="173"/>
      <c r="D8" s="173"/>
      <c r="E8" s="173"/>
      <c r="F8" s="173"/>
      <c r="G8" s="173"/>
      <c r="H8" s="173"/>
      <c r="I8" s="173"/>
      <c r="J8" s="173"/>
      <c r="K8" s="173"/>
      <c r="L8" s="173"/>
      <c r="M8" s="173"/>
      <c r="N8" s="173"/>
      <c r="O8" s="173"/>
      <c r="P8" s="173"/>
      <c r="Q8" s="173"/>
    </row>
    <row r="9" spans="2:18" s="2" customFormat="1" ht="12.75" x14ac:dyDescent="0.25">
      <c r="B9" s="173"/>
      <c r="C9" s="173"/>
      <c r="D9" s="173"/>
      <c r="E9" s="173"/>
      <c r="F9" s="173"/>
      <c r="G9" s="173"/>
      <c r="H9" s="173"/>
      <c r="I9" s="173"/>
      <c r="J9" s="173"/>
      <c r="K9" s="173"/>
      <c r="L9" s="173"/>
      <c r="M9" s="173"/>
      <c r="N9" s="173"/>
      <c r="O9" s="173"/>
      <c r="P9" s="173"/>
      <c r="Q9" s="173"/>
    </row>
    <row r="10" spans="2:18" s="2" customFormat="1" ht="12.75" x14ac:dyDescent="0.25">
      <c r="B10" s="173"/>
      <c r="C10" s="173"/>
      <c r="D10" s="173"/>
      <c r="E10" s="173"/>
      <c r="F10" s="173"/>
      <c r="G10" s="173"/>
      <c r="H10" s="173"/>
      <c r="I10" s="173"/>
      <c r="J10" s="173"/>
      <c r="K10" s="173"/>
      <c r="L10" s="173"/>
      <c r="M10" s="173"/>
      <c r="N10" s="173"/>
      <c r="O10" s="173"/>
      <c r="P10" s="173"/>
      <c r="Q10" s="173"/>
    </row>
    <row r="11" spans="2:18" s="2" customFormat="1" x14ac:dyDescent="0.25">
      <c r="L11" s="1"/>
      <c r="O11" s="1"/>
    </row>
    <row r="12" spans="2:18" s="2" customFormat="1" ht="15.75" x14ac:dyDescent="0.25">
      <c r="B12" s="23" t="s">
        <v>48</v>
      </c>
      <c r="C12" s="21"/>
      <c r="D12" s="23"/>
      <c r="E12" s="23"/>
      <c r="F12" s="21"/>
      <c r="G12" s="21"/>
      <c r="H12" s="21"/>
      <c r="I12" s="21"/>
      <c r="J12" s="21"/>
      <c r="K12" s="21"/>
      <c r="L12" s="22"/>
      <c r="M12" s="21"/>
      <c r="N12" s="21"/>
      <c r="O12" s="21"/>
      <c r="P12" s="21"/>
      <c r="Q12" s="21"/>
    </row>
    <row r="13" spans="2:18" s="2" customFormat="1" x14ac:dyDescent="0.25">
      <c r="L13" s="1"/>
    </row>
    <row r="14" spans="2:18" s="2" customFormat="1" x14ac:dyDescent="0.25">
      <c r="E14" s="44" t="s">
        <v>47</v>
      </c>
      <c r="F14" s="43"/>
      <c r="G14" s="43"/>
      <c r="H14" s="43"/>
      <c r="I14" s="43"/>
      <c r="J14" s="43"/>
      <c r="K14" s="80"/>
      <c r="L14" s="1"/>
    </row>
    <row r="15" spans="2:18" s="2" customFormat="1" x14ac:dyDescent="0.25">
      <c r="E15" s="42" t="s">
        <v>46</v>
      </c>
      <c r="F15" s="41"/>
      <c r="G15" s="41"/>
      <c r="H15" s="41"/>
      <c r="I15" s="41"/>
      <c r="J15" s="41"/>
      <c r="K15" s="81" t="s">
        <v>45</v>
      </c>
      <c r="L15" s="1"/>
    </row>
    <row r="16" spans="2:18" s="2" customFormat="1" ht="20.25" x14ac:dyDescent="0.25">
      <c r="D16" s="7" t="s">
        <v>44</v>
      </c>
      <c r="E16" s="95" t="s">
        <v>58</v>
      </c>
      <c r="F16" s="96"/>
      <c r="G16" s="96"/>
      <c r="H16" s="96"/>
      <c r="I16" s="96"/>
      <c r="J16" s="114" t="s">
        <v>38</v>
      </c>
      <c r="K16" s="159" t="s">
        <v>99</v>
      </c>
      <c r="L16" s="158" t="s">
        <v>77</v>
      </c>
    </row>
    <row r="17" spans="1:75" s="2" customFormat="1" ht="25.5" customHeight="1" x14ac:dyDescent="0.25">
      <c r="D17" s="7" t="s">
        <v>43</v>
      </c>
      <c r="E17" s="179" t="s">
        <v>79</v>
      </c>
      <c r="F17" s="180"/>
      <c r="G17" s="180"/>
      <c r="H17" s="180"/>
      <c r="I17" s="180"/>
      <c r="J17" s="114" t="s">
        <v>38</v>
      </c>
      <c r="K17" s="97">
        <v>43191</v>
      </c>
      <c r="L17" s="1"/>
      <c r="O17" s="128"/>
    </row>
    <row r="18" spans="1:75" s="2" customFormat="1" ht="20.25" x14ac:dyDescent="0.25">
      <c r="D18" s="7" t="s">
        <v>42</v>
      </c>
      <c r="E18" s="68" t="s">
        <v>57</v>
      </c>
      <c r="F18" s="69"/>
      <c r="G18" s="69"/>
      <c r="H18" s="69"/>
      <c r="I18" s="69"/>
      <c r="J18" s="115" t="s">
        <v>38</v>
      </c>
      <c r="K18" s="84">
        <v>43555</v>
      </c>
      <c r="L18" s="1"/>
      <c r="P18" s="106"/>
      <c r="S18" s="40"/>
      <c r="T18" s="123"/>
    </row>
    <row r="19" spans="1:75" s="2" customFormat="1" ht="20.25" x14ac:dyDescent="0.25">
      <c r="D19" s="7" t="s">
        <v>41</v>
      </c>
      <c r="E19" s="98" t="s">
        <v>55</v>
      </c>
      <c r="F19" s="69"/>
      <c r="G19" s="69"/>
      <c r="H19" s="69"/>
      <c r="I19" s="69"/>
      <c r="J19" s="115" t="s">
        <v>38</v>
      </c>
      <c r="K19" s="85">
        <v>0</v>
      </c>
      <c r="L19" s="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1" thickBot="1" x14ac:dyDescent="0.3">
      <c r="D20" s="7" t="s">
        <v>40</v>
      </c>
      <c r="E20" s="99" t="s">
        <v>56</v>
      </c>
      <c r="F20" s="70"/>
      <c r="G20" s="70"/>
      <c r="H20" s="70"/>
      <c r="I20" s="70"/>
      <c r="J20" s="116" t="s">
        <v>38</v>
      </c>
      <c r="K20" s="86">
        <v>0</v>
      </c>
      <c r="L20" s="1"/>
      <c r="T20" s="124"/>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25">
      <c r="A21" s="35"/>
      <c r="B21" s="35"/>
      <c r="D21" s="7"/>
      <c r="E21" s="79" t="s">
        <v>50</v>
      </c>
      <c r="J21" s="39"/>
      <c r="K21" s="39"/>
      <c r="L21" s="3"/>
      <c r="M21" s="35"/>
      <c r="N21" s="35"/>
      <c r="O21" s="35"/>
      <c r="R21" s="35"/>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5" x14ac:dyDescent="0.25">
      <c r="A22" s="35"/>
      <c r="B22" s="35"/>
      <c r="D22" s="35"/>
      <c r="J22" s="39"/>
      <c r="K22" s="39"/>
      <c r="L22" s="3"/>
      <c r="M22" s="35"/>
      <c r="N22" s="35"/>
      <c r="O22" s="35"/>
      <c r="P22" s="35"/>
      <c r="Q22" s="35"/>
      <c r="R22" s="35"/>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5" x14ac:dyDescent="0.25">
      <c r="A23" s="35"/>
      <c r="B23" s="35"/>
      <c r="D23" s="35"/>
      <c r="E23" s="82" t="s">
        <v>37</v>
      </c>
      <c r="F23" s="83"/>
      <c r="G23" s="83"/>
      <c r="H23" s="83"/>
      <c r="I23" s="83"/>
      <c r="J23" s="83"/>
      <c r="K23" s="83"/>
      <c r="L23" s="83"/>
      <c r="M23" s="83"/>
      <c r="N23" s="83"/>
      <c r="O23" s="83"/>
      <c r="P23" s="83"/>
      <c r="Q23" s="35"/>
      <c r="R23" s="35"/>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23.25" customHeight="1" x14ac:dyDescent="0.25">
      <c r="A24" s="35"/>
      <c r="B24" s="35"/>
      <c r="C24" s="35"/>
      <c r="D24" s="35"/>
      <c r="E24" s="38" t="s">
        <v>54</v>
      </c>
      <c r="F24" s="181" t="s">
        <v>100</v>
      </c>
      <c r="G24" s="182"/>
      <c r="H24" s="182"/>
      <c r="I24" s="182"/>
      <c r="J24" s="182"/>
      <c r="K24" s="182"/>
      <c r="L24" s="182"/>
      <c r="M24" s="182"/>
      <c r="N24" s="182"/>
      <c r="O24" s="182"/>
      <c r="P24" s="183"/>
      <c r="Q24" s="35"/>
      <c r="R24" s="35"/>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17" customHeight="1" x14ac:dyDescent="0.25">
      <c r="E25" s="38" t="s">
        <v>36</v>
      </c>
      <c r="F25" s="184" t="s">
        <v>91</v>
      </c>
      <c r="G25" s="185"/>
      <c r="H25" s="185"/>
      <c r="I25" s="185"/>
      <c r="J25" s="185"/>
      <c r="K25" s="185"/>
      <c r="L25" s="185"/>
      <c r="M25" s="185"/>
      <c r="N25" s="185"/>
      <c r="O25" s="185"/>
      <c r="P25" s="186"/>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7" customFormat="1" ht="59.25" customHeight="1" x14ac:dyDescent="0.25">
      <c r="E26" s="36" t="s">
        <v>51</v>
      </c>
      <c r="F26" s="187" t="s">
        <v>53</v>
      </c>
      <c r="G26" s="185"/>
      <c r="H26" s="185"/>
      <c r="I26" s="185"/>
      <c r="J26" s="185"/>
      <c r="K26" s="185"/>
      <c r="L26" s="185"/>
      <c r="M26" s="185"/>
      <c r="N26" s="185"/>
      <c r="O26" s="185"/>
      <c r="P26" s="18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25.5" x14ac:dyDescent="0.25">
      <c r="E27" s="100" t="s">
        <v>59</v>
      </c>
      <c r="F27" s="188" t="s">
        <v>68</v>
      </c>
      <c r="G27" s="185"/>
      <c r="H27" s="185"/>
      <c r="I27" s="185"/>
      <c r="J27" s="185"/>
      <c r="K27" s="185"/>
      <c r="L27" s="185"/>
      <c r="M27" s="185"/>
      <c r="N27" s="185"/>
      <c r="O27" s="185"/>
      <c r="P27" s="186"/>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26.25" thickBot="1" x14ac:dyDescent="0.3">
      <c r="E28" s="101" t="s">
        <v>60</v>
      </c>
      <c r="F28" s="189" t="s">
        <v>61</v>
      </c>
      <c r="G28" s="190"/>
      <c r="H28" s="190"/>
      <c r="I28" s="190"/>
      <c r="J28" s="190"/>
      <c r="K28" s="190"/>
      <c r="L28" s="190"/>
      <c r="M28" s="190"/>
      <c r="N28" s="190"/>
      <c r="O28" s="190"/>
      <c r="P28" s="191"/>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25">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25">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25">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75" x14ac:dyDescent="0.25">
      <c r="B32" s="23" t="s">
        <v>35</v>
      </c>
      <c r="C32" s="21"/>
      <c r="D32" s="21"/>
      <c r="E32" s="23"/>
      <c r="F32" s="21"/>
      <c r="G32" s="21"/>
      <c r="H32" s="21"/>
      <c r="I32" s="21"/>
      <c r="J32" s="21"/>
      <c r="K32" s="21"/>
      <c r="L32" s="22"/>
      <c r="M32" s="21"/>
      <c r="N32" s="21"/>
      <c r="O32" s="21"/>
      <c r="P32" s="21"/>
      <c r="Q32" s="21"/>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5" x14ac:dyDescent="0.25">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5" x14ac:dyDescent="0.25">
      <c r="E34" s="17" t="s">
        <v>34</v>
      </c>
      <c r="F34" s="16"/>
      <c r="G34" s="16"/>
      <c r="H34" s="16"/>
      <c r="I34" s="16"/>
      <c r="J34" s="16"/>
      <c r="K34" s="15"/>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5" x14ac:dyDescent="0.25">
      <c r="E35" s="42"/>
      <c r="F35" s="41"/>
      <c r="G35" s="41"/>
      <c r="H35" s="41"/>
      <c r="I35" s="41"/>
      <c r="J35" s="41"/>
      <c r="K35" s="65" t="s">
        <v>16</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5" x14ac:dyDescent="0.25">
      <c r="D36" s="34" t="s">
        <v>39</v>
      </c>
      <c r="E36" s="66" t="s">
        <v>62</v>
      </c>
      <c r="F36" s="67"/>
      <c r="G36" s="67"/>
      <c r="H36" s="67"/>
      <c r="I36" s="67"/>
      <c r="J36" s="67"/>
      <c r="K36" s="87">
        <f>SUM(K19:K20)</f>
        <v>0</v>
      </c>
      <c r="L36" s="168" t="s">
        <v>80</v>
      </c>
      <c r="M36" s="169"/>
      <c r="N36" s="169"/>
      <c r="O36" s="169"/>
      <c r="P36" s="169"/>
      <c r="Q36" s="169"/>
      <c r="R36" s="169"/>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5" x14ac:dyDescent="0.25">
      <c r="D37" s="7" t="s">
        <v>33</v>
      </c>
      <c r="E37" s="63" t="s">
        <v>66</v>
      </c>
      <c r="F37" s="64"/>
      <c r="G37" s="64"/>
      <c r="H37" s="64"/>
      <c r="I37" s="64"/>
      <c r="J37" s="64"/>
      <c r="K37" s="103">
        <f>-K46</f>
        <v>0</v>
      </c>
      <c r="L37" s="168" t="s">
        <v>86</v>
      </c>
      <c r="M37" s="169"/>
      <c r="N37" s="169"/>
      <c r="O37" s="169"/>
      <c r="P37" s="169"/>
      <c r="Q37" s="169"/>
      <c r="R37" s="169"/>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75" thickBot="1" x14ac:dyDescent="0.3">
      <c r="D38" s="7" t="s">
        <v>32</v>
      </c>
      <c r="E38" s="33" t="s">
        <v>67</v>
      </c>
      <c r="F38" s="32"/>
      <c r="G38" s="32"/>
      <c r="H38" s="32"/>
      <c r="I38" s="32"/>
      <c r="J38" s="32"/>
      <c r="K38" s="88">
        <f>SUM(K36:K37)</f>
        <v>0</v>
      </c>
      <c r="L38" s="170" t="s">
        <v>81</v>
      </c>
      <c r="M38" s="169"/>
      <c r="N38" s="169"/>
      <c r="O38" s="169"/>
      <c r="P38" s="169"/>
      <c r="Q38" s="169"/>
      <c r="R38" s="169"/>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5" x14ac:dyDescent="0.25">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75" x14ac:dyDescent="0.25">
      <c r="B40" s="23" t="s">
        <v>30</v>
      </c>
      <c r="C40" s="21"/>
      <c r="D40" s="21"/>
      <c r="E40" s="23"/>
      <c r="F40" s="21"/>
      <c r="G40" s="21"/>
      <c r="H40" s="21"/>
      <c r="I40" s="21"/>
      <c r="J40" s="21"/>
      <c r="K40" s="21"/>
      <c r="L40" s="22"/>
      <c r="M40" s="21"/>
      <c r="N40" s="21"/>
      <c r="O40" s="21"/>
      <c r="P40" s="21"/>
      <c r="Q40" s="21"/>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5" x14ac:dyDescent="0.25">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5" x14ac:dyDescent="0.25">
      <c r="E42" s="17" t="s">
        <v>89</v>
      </c>
      <c r="F42" s="16"/>
      <c r="G42" s="16"/>
      <c r="H42" s="16"/>
      <c r="I42" s="16"/>
      <c r="J42" s="16"/>
      <c r="K42" s="15"/>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5" x14ac:dyDescent="0.25">
      <c r="E43" s="54"/>
      <c r="F43" s="31"/>
      <c r="G43" s="31"/>
      <c r="H43" s="31"/>
      <c r="I43" s="31"/>
      <c r="J43" s="31"/>
      <c r="K43" s="55" t="s">
        <v>16</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5" x14ac:dyDescent="0.25">
      <c r="D44" s="7" t="s">
        <v>31</v>
      </c>
      <c r="E44" s="50" t="s">
        <v>64</v>
      </c>
      <c r="F44" s="51"/>
      <c r="G44" s="51"/>
      <c r="H44" s="51"/>
      <c r="I44" s="51"/>
      <c r="J44" s="108"/>
      <c r="K44" s="109">
        <f>IF(K54="Yes", "See Total",IF(K16="Monthly",K69/12*K51,IF(K16="Weekly",K69/52*K51,IF(K16="Bi-Weekly",K69/26*K51,K69/24*K51))))</f>
        <v>0</v>
      </c>
      <c r="L44" s="168" t="str">
        <f>"=If [P] is Yes, then see [K], otherwise [Q]/"&amp;IF(K16="Monthly",12,IF(K16="Weekly",52,IF(K16="Bi-Weekly",26,24)))&amp;"*[M]"</f>
        <v>=If [P] is Yes, then see [K], otherwise [Q]/12*[M]</v>
      </c>
      <c r="M44" s="169"/>
      <c r="N44" s="169"/>
      <c r="O44" s="169"/>
      <c r="P44" s="169"/>
      <c r="Q44" s="169"/>
      <c r="R44" s="169"/>
      <c r="U44" s="127"/>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5" x14ac:dyDescent="0.25">
      <c r="D45" s="7" t="s">
        <v>29</v>
      </c>
      <c r="E45" s="63" t="s">
        <v>65</v>
      </c>
      <c r="F45" s="64"/>
      <c r="G45" s="64"/>
      <c r="H45" s="64"/>
      <c r="I45" s="64"/>
      <c r="J45" s="64"/>
      <c r="K45" s="104">
        <f>IF(K54="Yes","See Total",K81-K69)</f>
        <v>0</v>
      </c>
      <c r="L45" s="168" t="s">
        <v>98</v>
      </c>
      <c r="M45" s="169"/>
      <c r="N45" s="169"/>
      <c r="O45" s="169"/>
      <c r="P45" s="169"/>
      <c r="Q45" s="169"/>
      <c r="R45" s="169"/>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3">
      <c r="D46" s="7" t="s">
        <v>28</v>
      </c>
      <c r="E46" s="56" t="s">
        <v>63</v>
      </c>
      <c r="F46" s="57"/>
      <c r="G46" s="57"/>
      <c r="H46" s="57"/>
      <c r="I46" s="57"/>
      <c r="J46" s="57"/>
      <c r="K46" s="105">
        <f>IF(K54="Yes",MIN((K19+K20)*(74000/900000),74000),SUM(K44:K45))</f>
        <v>0</v>
      </c>
      <c r="L46" s="171" t="s">
        <v>95</v>
      </c>
      <c r="M46" s="172"/>
      <c r="N46" s="172"/>
      <c r="O46" s="172"/>
      <c r="P46" s="172"/>
      <c r="Q46" s="172"/>
      <c r="R46" s="172"/>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75" thickTop="1" x14ac:dyDescent="0.25">
      <c r="E47" s="58"/>
      <c r="F47" s="59"/>
      <c r="G47" s="59"/>
      <c r="H47" s="59"/>
      <c r="I47" s="59"/>
      <c r="J47" s="59"/>
      <c r="K47" s="60"/>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75" thickBot="1" x14ac:dyDescent="0.3">
      <c r="D48" s="7" t="s">
        <v>27</v>
      </c>
      <c r="E48" s="49" t="s">
        <v>96</v>
      </c>
      <c r="F48" s="61"/>
      <c r="G48" s="61"/>
      <c r="H48" s="61"/>
      <c r="I48" s="61"/>
      <c r="J48" s="61"/>
      <c r="K48" s="62">
        <f>+IFERROR(K46/(K19+K20),0)</f>
        <v>0</v>
      </c>
      <c r="L48" s="171" t="s">
        <v>82</v>
      </c>
      <c r="M48" s="172"/>
      <c r="N48" s="172"/>
      <c r="O48" s="172"/>
      <c r="P48" s="172"/>
      <c r="Q48" s="172"/>
      <c r="R48" s="172"/>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9" customFormat="1" ht="15" x14ac:dyDescent="0.25">
      <c r="L49" s="30"/>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5" x14ac:dyDescent="0.25">
      <c r="E50" s="28" t="s">
        <v>25</v>
      </c>
      <c r="F50" s="27"/>
      <c r="G50" s="27"/>
      <c r="H50" s="27"/>
      <c r="I50" s="26"/>
      <c r="J50" s="26"/>
      <c r="K50" s="25"/>
      <c r="L50" s="24"/>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5" x14ac:dyDescent="0.25">
      <c r="D51" s="7" t="s">
        <v>26</v>
      </c>
      <c r="E51" s="110" t="str">
        <f>"# of periods employed (in "&amp;IF(K16="Monthly","months",IF(K16="Weekly","weeks",IF(K16="Bi-Weekly","2 weekly periods","semi-months")))&amp;")"</f>
        <v># of periods employed (in months)</v>
      </c>
      <c r="F51" s="108"/>
      <c r="G51" s="108"/>
      <c r="H51" s="108"/>
      <c r="I51" s="108"/>
      <c r="J51" s="108"/>
      <c r="K51" s="111">
        <f>MAX(0,IF(K16="Monthly",(DAYS360(K17,K18+1,FALSE)/30),IF(K16="Weekly",(K18+1-K17)/7,IF(K16="Bi-Weekly",(K18+1-K17)/14,(DAYS360(K17,K18+1,FALSE)/30)*2))))</f>
        <v>12</v>
      </c>
      <c r="L51" s="168" t="str">
        <f>"[C] - [B] in "&amp;IF(K16="Monthly","months",IF(K16="Weekly","weeks",IF(K16="Bi-Weekly","2 weekly periods","semi-months")))</f>
        <v>[C] - [B] in months</v>
      </c>
      <c r="M51" s="169"/>
      <c r="N51" s="169"/>
      <c r="O51" s="169"/>
      <c r="P51" s="169"/>
      <c r="Q51" s="169"/>
      <c r="R51" s="169"/>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5" x14ac:dyDescent="0.25">
      <c r="D52" s="7" t="s">
        <v>24</v>
      </c>
      <c r="E52" s="112" t="s">
        <v>20</v>
      </c>
      <c r="F52" s="113"/>
      <c r="G52" s="113"/>
      <c r="H52" s="113"/>
      <c r="I52" s="113"/>
      <c r="J52" s="113"/>
      <c r="K52" s="102">
        <f>IFERROR(K19/K51*IF(K16="Monthly",12,IF(K16="Weekly",52,IF(K16="Bi-Weekly",26,24))),0)</f>
        <v>0</v>
      </c>
      <c r="L52" s="168" t="str">
        <f>"[D]/[M]*"&amp;IF(K16="Monthly",12,IF(K16="Weekly",52,IF(K16="Bi-Weekly",26,24)))</f>
        <v>[D]/[M]*12</v>
      </c>
      <c r="M52" s="169"/>
      <c r="N52" s="169"/>
      <c r="O52" s="169"/>
      <c r="P52" s="169"/>
      <c r="Q52" s="169"/>
      <c r="R52" s="169"/>
      <c r="U52" s="127"/>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5" x14ac:dyDescent="0.25">
      <c r="D53" s="7" t="s">
        <v>23</v>
      </c>
      <c r="E53" s="52" t="s">
        <v>19</v>
      </c>
      <c r="F53" s="53"/>
      <c r="G53" s="53"/>
      <c r="H53" s="53"/>
      <c r="I53" s="53"/>
      <c r="J53" s="53"/>
      <c r="K53" s="89">
        <f>+K20+K52</f>
        <v>0</v>
      </c>
      <c r="L53" s="171" t="s">
        <v>85</v>
      </c>
      <c r="M53" s="172"/>
      <c r="N53" s="172"/>
      <c r="O53" s="172"/>
      <c r="P53" s="172"/>
      <c r="Q53" s="172"/>
      <c r="R53" s="172"/>
      <c r="U53" s="127"/>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64" customFormat="1" ht="15" customHeight="1" thickBot="1" x14ac:dyDescent="0.3">
      <c r="D54" s="7" t="s">
        <v>22</v>
      </c>
      <c r="E54" s="165" t="s">
        <v>93</v>
      </c>
      <c r="F54" s="166"/>
      <c r="G54" s="166"/>
      <c r="H54" s="166"/>
      <c r="I54" s="166"/>
      <c r="J54" s="166"/>
      <c r="K54" s="167" t="str">
        <f>IF(K53&gt;900000,"Yes","No")</f>
        <v>No</v>
      </c>
      <c r="L54" s="171"/>
      <c r="M54" s="172"/>
      <c r="N54" s="172"/>
      <c r="O54" s="172"/>
      <c r="P54" s="172"/>
      <c r="Q54" s="172"/>
      <c r="R54" s="172"/>
    </row>
    <row r="55" spans="2:75" s="2" customFormat="1" ht="6.75" customHeight="1" x14ac:dyDescent="0.25">
      <c r="K55" s="118"/>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25">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25">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25">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75" x14ac:dyDescent="0.25">
      <c r="B59" s="23" t="s">
        <v>18</v>
      </c>
      <c r="C59" s="21"/>
      <c r="D59" s="21"/>
      <c r="E59" s="23"/>
      <c r="F59" s="21"/>
      <c r="G59" s="21"/>
      <c r="H59" s="21"/>
      <c r="I59" s="21"/>
      <c r="J59" s="21"/>
      <c r="K59" s="21"/>
      <c r="L59" s="22"/>
      <c r="M59" s="21"/>
      <c r="N59" s="21"/>
      <c r="O59" s="21"/>
      <c r="P59" s="21"/>
      <c r="Q59" s="21"/>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25">
      <c r="E60" s="18"/>
      <c r="F60" s="20"/>
      <c r="G60" s="19"/>
      <c r="H60" s="19"/>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5" x14ac:dyDescent="0.25">
      <c r="E61" s="18" t="s">
        <v>92</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5" x14ac:dyDescent="0.25">
      <c r="E62" s="17" t="s">
        <v>87</v>
      </c>
      <c r="F62" s="16"/>
      <c r="G62" s="16"/>
      <c r="H62" s="16"/>
      <c r="I62" s="16"/>
      <c r="J62" s="16"/>
      <c r="K62" s="15"/>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5" x14ac:dyDescent="0.25">
      <c r="E63" s="14" t="s">
        <v>16</v>
      </c>
      <c r="F63" s="13"/>
      <c r="G63" s="13"/>
      <c r="H63" s="13"/>
      <c r="I63" s="13"/>
      <c r="J63" s="13"/>
      <c r="K63" s="12"/>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5.5" x14ac:dyDescent="0.25">
      <c r="E64" s="47" t="s">
        <v>15</v>
      </c>
      <c r="F64" s="11" t="s">
        <v>14</v>
      </c>
      <c r="G64" s="11" t="s">
        <v>13</v>
      </c>
      <c r="H64" s="10" t="s">
        <v>12</v>
      </c>
      <c r="I64" s="10" t="s">
        <v>11</v>
      </c>
      <c r="J64" s="10" t="s">
        <v>10</v>
      </c>
      <c r="K64" s="78" t="s">
        <v>9</v>
      </c>
      <c r="L64" s="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5" x14ac:dyDescent="0.25">
      <c r="E65" s="50" t="s">
        <v>8</v>
      </c>
      <c r="F65" s="71" t="s">
        <v>7</v>
      </c>
      <c r="G65" s="133">
        <v>1</v>
      </c>
      <c r="H65" s="133">
        <v>48000</v>
      </c>
      <c r="I65" s="133">
        <f>IF(K52&gt;=H65,H65,K52)</f>
        <v>0</v>
      </c>
      <c r="J65" s="72">
        <v>0.04</v>
      </c>
      <c r="K65" s="90">
        <f>SUM(I65*J65)</f>
        <v>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5" x14ac:dyDescent="0.25">
      <c r="E66" s="52" t="s">
        <v>6</v>
      </c>
      <c r="F66" s="73" t="s">
        <v>5</v>
      </c>
      <c r="G66" s="134">
        <v>48001</v>
      </c>
      <c r="H66" s="134">
        <v>96000</v>
      </c>
      <c r="I66" s="134">
        <f>IF($K$52&lt;=H65,0,IF($K$52&gt;H66,H66-H65,$K$52-H65))</f>
        <v>0</v>
      </c>
      <c r="J66" s="74">
        <v>6.5000000000000002E-2</v>
      </c>
      <c r="K66" s="91">
        <f>SUM(I66*J66)</f>
        <v>0</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5" x14ac:dyDescent="0.25">
      <c r="E67" s="52" t="s">
        <v>4</v>
      </c>
      <c r="F67" s="73" t="s">
        <v>3</v>
      </c>
      <c r="G67" s="134">
        <v>96001</v>
      </c>
      <c r="H67" s="134">
        <v>235000</v>
      </c>
      <c r="I67" s="134">
        <f>IF($K$52&lt;=H66,0,IF($K$52&gt;H67,H67-H66,$K$52-H66))</f>
        <v>0</v>
      </c>
      <c r="J67" s="74">
        <v>7.7499999999999999E-2</v>
      </c>
      <c r="K67" s="91">
        <f>SUM(I67*J67)</f>
        <v>0</v>
      </c>
      <c r="L67" s="1"/>
      <c r="P67" s="126"/>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5" x14ac:dyDescent="0.25">
      <c r="E68" s="75" t="s">
        <v>90</v>
      </c>
      <c r="F68" s="76" t="s">
        <v>2</v>
      </c>
      <c r="G68" s="135">
        <v>235001</v>
      </c>
      <c r="H68" s="135">
        <v>900000</v>
      </c>
      <c r="I68" s="135">
        <f>IF($K$52&lt;=H67,0,IF($K$52&gt;H68,H68-H67,$K$52-H67))</f>
        <v>0</v>
      </c>
      <c r="J68" s="77">
        <v>8.7499999999999994E-2</v>
      </c>
      <c r="K68" s="92">
        <f>SUM(I68*J68)</f>
        <v>0</v>
      </c>
      <c r="L68" s="1"/>
      <c r="P68" s="126"/>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5.75" thickBot="1" x14ac:dyDescent="0.3">
      <c r="D69" s="7" t="s">
        <v>21</v>
      </c>
      <c r="E69" s="48"/>
      <c r="F69" s="9" t="s">
        <v>1</v>
      </c>
      <c r="G69" s="9"/>
      <c r="H69" s="9"/>
      <c r="I69" s="94">
        <f>I65+I66+I67+I68</f>
        <v>0</v>
      </c>
      <c r="J69" s="8"/>
      <c r="K69" s="93">
        <f>SUM(K65:K68)</f>
        <v>0</v>
      </c>
      <c r="L69" s="178" t="s">
        <v>83</v>
      </c>
      <c r="M69" s="172"/>
      <c r="N69" s="172"/>
      <c r="O69" s="172"/>
      <c r="P69" s="172"/>
      <c r="Q69" s="172"/>
      <c r="R69" s="172"/>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8.25" customHeight="1" x14ac:dyDescent="0.25">
      <c r="L70" s="1"/>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25">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25">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15" x14ac:dyDescent="0.25">
      <c r="E73" s="18" t="s">
        <v>17</v>
      </c>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5" x14ac:dyDescent="0.25">
      <c r="E74" s="17" t="s">
        <v>88</v>
      </c>
      <c r="F74" s="16"/>
      <c r="G74" s="16"/>
      <c r="H74" s="16"/>
      <c r="I74" s="16"/>
      <c r="J74" s="16"/>
      <c r="K74" s="15"/>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5" x14ac:dyDescent="0.25">
      <c r="E75" s="14" t="s">
        <v>16</v>
      </c>
      <c r="F75" s="13"/>
      <c r="G75" s="13"/>
      <c r="H75" s="13"/>
      <c r="I75" s="13"/>
      <c r="J75" s="13"/>
      <c r="K75" s="12"/>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25.5" x14ac:dyDescent="0.25">
      <c r="E76" s="47" t="s">
        <v>15</v>
      </c>
      <c r="F76" s="11" t="s">
        <v>14</v>
      </c>
      <c r="G76" s="11" t="s">
        <v>13</v>
      </c>
      <c r="H76" s="10" t="s">
        <v>12</v>
      </c>
      <c r="I76" s="10" t="s">
        <v>11</v>
      </c>
      <c r="J76" s="10" t="s">
        <v>10</v>
      </c>
      <c r="K76" s="78" t="s">
        <v>9</v>
      </c>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15" x14ac:dyDescent="0.25">
      <c r="E77" s="50" t="str">
        <f>E65</f>
        <v>Less than or equal to $48,000</v>
      </c>
      <c r="F77" s="71" t="s">
        <v>7</v>
      </c>
      <c r="G77" s="133">
        <f>G65</f>
        <v>1</v>
      </c>
      <c r="H77" s="133">
        <f>H65</f>
        <v>48000</v>
      </c>
      <c r="I77" s="133">
        <f>IF(K53&gt;=H77,H77,K53)</f>
        <v>0</v>
      </c>
      <c r="J77" s="136">
        <f>J65</f>
        <v>0.04</v>
      </c>
      <c r="K77" s="137">
        <f>SUM(I77*J77)</f>
        <v>0</v>
      </c>
      <c r="L77" s="3"/>
      <c r="M77" s="138"/>
      <c r="N77" s="138"/>
      <c r="O77" s="138"/>
      <c r="P77" s="138"/>
      <c r="Q77" s="138"/>
      <c r="R77" s="138"/>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5" x14ac:dyDescent="0.25">
      <c r="E78" s="52" t="str">
        <f t="shared" ref="E78:E80" si="0">E66</f>
        <v>$48,001 to $96,000</v>
      </c>
      <c r="F78" s="73" t="s">
        <v>5</v>
      </c>
      <c r="G78" s="134">
        <f t="shared" ref="G78:H78" si="1">G66</f>
        <v>48001</v>
      </c>
      <c r="H78" s="134">
        <f t="shared" si="1"/>
        <v>96000</v>
      </c>
      <c r="I78" s="134">
        <f>IF($K$53&lt;=H77,0,IF($K$53&gt;H78,H78-H77,$K$53-H77))</f>
        <v>0</v>
      </c>
      <c r="J78" s="139">
        <f>J66</f>
        <v>6.5000000000000002E-2</v>
      </c>
      <c r="K78" s="140">
        <f>SUM(I78*J78)</f>
        <v>0</v>
      </c>
      <c r="L78" s="3"/>
      <c r="M78" s="138"/>
      <c r="N78" s="138"/>
      <c r="O78" s="138"/>
      <c r="P78" s="138"/>
      <c r="Q78" s="138"/>
      <c r="R78" s="13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5" x14ac:dyDescent="0.25">
      <c r="E79" s="52" t="str">
        <f t="shared" si="0"/>
        <v>$96,001 to $235,000</v>
      </c>
      <c r="F79" s="73" t="s">
        <v>3</v>
      </c>
      <c r="G79" s="134">
        <f t="shared" ref="G79:H79" si="2">G67</f>
        <v>96001</v>
      </c>
      <c r="H79" s="134">
        <f t="shared" si="2"/>
        <v>235000</v>
      </c>
      <c r="I79" s="134">
        <f>IF($K$53&lt;=H78,0,IF($K$53&gt;H79,H79-H78,$K$53-H78))</f>
        <v>0</v>
      </c>
      <c r="J79" s="139">
        <f>J67</f>
        <v>7.7499999999999999E-2</v>
      </c>
      <c r="K79" s="140">
        <f>SUM(I79*J79)</f>
        <v>0</v>
      </c>
      <c r="L79" s="3"/>
      <c r="M79" s="138"/>
      <c r="N79" s="138"/>
      <c r="O79" s="138"/>
      <c r="P79" s="138"/>
      <c r="Q79" s="138"/>
      <c r="R79" s="138"/>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5" x14ac:dyDescent="0.25">
      <c r="E80" s="75" t="str">
        <f t="shared" si="0"/>
        <v>$235,001 to $900,000</v>
      </c>
      <c r="F80" s="76" t="s">
        <v>2</v>
      </c>
      <c r="G80" s="135">
        <f t="shared" ref="G80:H80" si="3">G68</f>
        <v>235001</v>
      </c>
      <c r="H80" s="135">
        <f t="shared" si="3"/>
        <v>900000</v>
      </c>
      <c r="I80" s="135">
        <f>IF($K$53&lt;=H79,0,IF($K$53&gt;H80,H80-H79,$K$53-H79))</f>
        <v>0</v>
      </c>
      <c r="J80" s="141">
        <f>J68</f>
        <v>8.7499999999999994E-2</v>
      </c>
      <c r="K80" s="142">
        <f>SUM(I80*J80)</f>
        <v>0</v>
      </c>
      <c r="L80" s="3"/>
      <c r="M80" s="138"/>
      <c r="N80" s="138"/>
      <c r="O80" s="138"/>
      <c r="P80" s="138"/>
      <c r="Q80" s="138"/>
      <c r="R80" s="138"/>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row>
    <row r="81" spans="4:75" s="2" customFormat="1" ht="15.75" thickBot="1" x14ac:dyDescent="0.3">
      <c r="D81" s="7" t="s">
        <v>94</v>
      </c>
      <c r="E81" s="48"/>
      <c r="F81" s="9" t="s">
        <v>1</v>
      </c>
      <c r="G81" s="129"/>
      <c r="H81" s="129"/>
      <c r="I81" s="130">
        <f>I77+I78+I79+I80</f>
        <v>0</v>
      </c>
      <c r="J81" s="131"/>
      <c r="K81" s="132">
        <f>SUM(K77:K80)</f>
        <v>0</v>
      </c>
      <c r="L81" s="170" t="s">
        <v>84</v>
      </c>
      <c r="M81" s="169"/>
      <c r="N81" s="169"/>
      <c r="O81" s="169"/>
      <c r="P81" s="169"/>
      <c r="Q81" s="169"/>
      <c r="R81" s="169"/>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row>
    <row r="82" spans="4:75" s="2" customFormat="1" ht="5.25" customHeight="1" thickBot="1" x14ac:dyDescent="0.3">
      <c r="D82" s="7"/>
      <c r="E82" s="119"/>
      <c r="F82" s="120"/>
      <c r="G82" s="120"/>
      <c r="H82" s="120"/>
      <c r="I82" s="120"/>
      <c r="J82" s="121"/>
      <c r="K82" s="122"/>
      <c r="L82" s="117"/>
      <c r="M82" s="117"/>
      <c r="N82" s="117"/>
      <c r="O82" s="117"/>
      <c r="P82" s="117"/>
      <c r="Q82" s="117"/>
      <c r="R82" s="117"/>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row>
    <row r="83" spans="4:75" s="2" customFormat="1" ht="15" x14ac:dyDescent="0.25">
      <c r="D83" s="107" t="s">
        <v>0</v>
      </c>
      <c r="E83" s="5"/>
      <c r="F83" s="5"/>
      <c r="G83" s="5"/>
      <c r="H83" s="5"/>
      <c r="I83" s="5"/>
      <c r="J83" s="5"/>
      <c r="K83" s="5"/>
      <c r="L83" s="6"/>
      <c r="M83" s="5"/>
      <c r="N83" s="5"/>
      <c r="O83" s="5"/>
      <c r="P83" s="5"/>
      <c r="Q83" s="4"/>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row>
    <row r="84" spans="4:75" s="2" customFormat="1" ht="135" customHeight="1" thickBot="1" x14ac:dyDescent="0.3">
      <c r="D84" s="175" t="s">
        <v>97</v>
      </c>
      <c r="E84" s="176"/>
      <c r="F84" s="176"/>
      <c r="G84" s="176"/>
      <c r="H84" s="176"/>
      <c r="I84" s="176"/>
      <c r="J84" s="176"/>
      <c r="K84" s="176"/>
      <c r="L84" s="176"/>
      <c r="M84" s="176"/>
      <c r="N84" s="176"/>
      <c r="O84" s="176"/>
      <c r="P84" s="176"/>
      <c r="Q84" s="177"/>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row>
    <row r="85" spans="4:75" s="2" customFormat="1" ht="15" x14ac:dyDescent="0.25">
      <c r="L85" s="1"/>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row>
    <row r="86" spans="4:75" ht="15" hidden="1" x14ac:dyDescent="0.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row>
    <row r="87" spans="4:75" ht="15" hidden="1" x14ac:dyDescent="0.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row>
    <row r="88" spans="4:75" ht="15" hidden="1" x14ac:dyDescent="0.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row>
    <row r="89" spans="4:75" ht="15" hidden="1" x14ac:dyDescent="0.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row>
    <row r="90" spans="4:75" ht="15" hidden="1" x14ac:dyDescent="0.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row>
    <row r="91" spans="4:75" ht="15" hidden="1" x14ac:dyDescent="0.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row>
    <row r="92" spans="4:75" ht="15" hidden="1" x14ac:dyDescent="0.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row>
    <row r="93" spans="4:75" ht="15" hidden="1" x14ac:dyDescent="0.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row>
    <row r="94" spans="4:75" ht="15" hidden="1" x14ac:dyDescent="0.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row>
    <row r="95" spans="4:75" ht="15" hidden="1" x14ac:dyDescent="0.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row>
    <row r="96" spans="4:75" ht="15" hidden="1" x14ac:dyDescent="0.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row>
    <row r="97" spans="21:75" ht="15" hidden="1" x14ac:dyDescent="0.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row>
    <row r="98" spans="21:75" ht="15" hidden="1" x14ac:dyDescent="0.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row>
    <row r="99" spans="21:75" ht="15" hidden="1" x14ac:dyDescent="0.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row>
    <row r="100" spans="21:75" ht="15" hidden="1" x14ac:dyDescent="0.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row>
    <row r="101" spans="21:75" ht="15" hidden="1" x14ac:dyDescent="0.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row>
    <row r="102" spans="21:75" ht="15" hidden="1" x14ac:dyDescent="0.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row>
    <row r="103" spans="21:75" ht="15" hidden="1" x14ac:dyDescent="0.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row>
    <row r="104" spans="21:75" ht="15" hidden="1" x14ac:dyDescent="0.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row>
    <row r="105" spans="21:75" ht="15" hidden="1" x14ac:dyDescent="0.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row>
    <row r="106" spans="21:75" ht="15" hidden="1" x14ac:dyDescent="0.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row>
    <row r="107" spans="21:75" ht="15" hidden="1" x14ac:dyDescent="0.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c r="BW107" s="125"/>
    </row>
    <row r="108" spans="21:75" ht="15" hidden="1" x14ac:dyDescent="0.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T108" s="125"/>
      <c r="BU108" s="125"/>
      <c r="BV108" s="125"/>
      <c r="BW108" s="125"/>
    </row>
    <row r="109" spans="21:75" ht="15" hidden="1" x14ac:dyDescent="0.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25"/>
      <c r="BU109" s="125"/>
      <c r="BV109" s="125"/>
      <c r="BW109" s="125"/>
    </row>
    <row r="110" spans="21:75" ht="15" hidden="1" x14ac:dyDescent="0.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5"/>
      <c r="BR110" s="125"/>
      <c r="BS110" s="125"/>
      <c r="BT110" s="125"/>
      <c r="BU110" s="125"/>
      <c r="BV110" s="125"/>
      <c r="BW110" s="125"/>
    </row>
    <row r="111" spans="21:75" ht="15" hidden="1" x14ac:dyDescent="0.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c r="BS111" s="125"/>
      <c r="BT111" s="125"/>
      <c r="BU111" s="125"/>
      <c r="BV111" s="125"/>
      <c r="BW111" s="125"/>
    </row>
    <row r="112" spans="21:75" ht="15" hidden="1" x14ac:dyDescent="0.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c r="BS112" s="125"/>
      <c r="BT112" s="125"/>
      <c r="BU112" s="125"/>
      <c r="BV112" s="125"/>
      <c r="BW112" s="125"/>
    </row>
    <row r="113" spans="21:75" ht="15" hidden="1" x14ac:dyDescent="0.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c r="BS113" s="125"/>
      <c r="BT113" s="125"/>
      <c r="BU113" s="125"/>
      <c r="BV113" s="125"/>
      <c r="BW113" s="125"/>
    </row>
    <row r="114" spans="21:75" ht="15" hidden="1" x14ac:dyDescent="0.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c r="BV114" s="125"/>
      <c r="BW114" s="125"/>
    </row>
    <row r="115" spans="21:75" ht="15" hidden="1" x14ac:dyDescent="0.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c r="BV115" s="125"/>
      <c r="BW115" s="125"/>
    </row>
    <row r="116" spans="21:75" ht="15" hidden="1" x14ac:dyDescent="0.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c r="BS116" s="125"/>
      <c r="BT116" s="125"/>
      <c r="BU116" s="125"/>
      <c r="BV116" s="125"/>
      <c r="BW116" s="125"/>
    </row>
    <row r="117" spans="21:75" ht="15" hidden="1" x14ac:dyDescent="0.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c r="BV117" s="125"/>
      <c r="BW117" s="125"/>
    </row>
    <row r="118" spans="21:75" ht="15" hidden="1" x14ac:dyDescent="0.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5"/>
      <c r="BQ118" s="125"/>
      <c r="BR118" s="125"/>
      <c r="BS118" s="125"/>
      <c r="BT118" s="125"/>
      <c r="BU118" s="125"/>
      <c r="BV118" s="125"/>
      <c r="BW118" s="125"/>
    </row>
    <row r="119" spans="21:75" ht="15" hidden="1" x14ac:dyDescent="0.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5"/>
      <c r="BQ119" s="125"/>
      <c r="BR119" s="125"/>
      <c r="BS119" s="125"/>
      <c r="BT119" s="125"/>
      <c r="BU119" s="125"/>
      <c r="BV119" s="125"/>
      <c r="BW119" s="125"/>
    </row>
    <row r="120" spans="21:75" ht="15" hidden="1" x14ac:dyDescent="0.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c r="BV120" s="125"/>
      <c r="BW120" s="125"/>
    </row>
    <row r="121" spans="21:75" ht="15" hidden="1" x14ac:dyDescent="0.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c r="BV121" s="125"/>
      <c r="BW121" s="125"/>
    </row>
    <row r="122" spans="21:75" ht="15" hidden="1" x14ac:dyDescent="0.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c r="BW122" s="125"/>
    </row>
    <row r="123" spans="21:75" ht="15" hidden="1" x14ac:dyDescent="0.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c r="BV123" s="125"/>
      <c r="BW123" s="125"/>
    </row>
    <row r="124" spans="21:75" ht="15" hidden="1" x14ac:dyDescent="0.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c r="BW124" s="125"/>
    </row>
    <row r="125" spans="21:75" ht="15" hidden="1" x14ac:dyDescent="0.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5"/>
      <c r="BQ125" s="125"/>
      <c r="BR125" s="125"/>
      <c r="BS125" s="125"/>
      <c r="BT125" s="125"/>
      <c r="BU125" s="125"/>
      <c r="BV125" s="125"/>
      <c r="BW125" s="125"/>
    </row>
    <row r="126" spans="21:75" ht="15" hidden="1" x14ac:dyDescent="0.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5"/>
      <c r="BQ126" s="125"/>
      <c r="BR126" s="125"/>
      <c r="BS126" s="125"/>
      <c r="BT126" s="125"/>
      <c r="BU126" s="125"/>
      <c r="BV126" s="125"/>
      <c r="BW126" s="125"/>
    </row>
    <row r="127" spans="21:75" ht="15" hidden="1" x14ac:dyDescent="0.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c r="BW127" s="125"/>
    </row>
    <row r="128" spans="21:75" ht="15" hidden="1" x14ac:dyDescent="0.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25"/>
      <c r="BT128" s="125"/>
      <c r="BU128" s="125"/>
      <c r="BV128" s="125"/>
      <c r="BW128" s="125"/>
    </row>
    <row r="129" spans="21:75" ht="15" hidden="1" x14ac:dyDescent="0.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c r="BW129" s="125"/>
    </row>
    <row r="130" spans="21:75" ht="15" hidden="1" x14ac:dyDescent="0.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c r="BV130" s="125"/>
      <c r="BW130" s="125"/>
    </row>
    <row r="131" spans="21:75" ht="15" hidden="1" x14ac:dyDescent="0.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c r="BV131" s="125"/>
      <c r="BW131" s="125"/>
    </row>
    <row r="132" spans="21:75" ht="15" hidden="1" x14ac:dyDescent="0.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5"/>
      <c r="BQ132" s="125"/>
      <c r="BR132" s="125"/>
      <c r="BS132" s="125"/>
      <c r="BT132" s="125"/>
      <c r="BU132" s="125"/>
      <c r="BV132" s="125"/>
      <c r="BW132" s="125"/>
    </row>
    <row r="133" spans="21:75" ht="15" hidden="1" x14ac:dyDescent="0.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5"/>
      <c r="BM133" s="125"/>
      <c r="BN133" s="125"/>
      <c r="BO133" s="125"/>
      <c r="BP133" s="125"/>
      <c r="BQ133" s="125"/>
      <c r="BR133" s="125"/>
      <c r="BS133" s="125"/>
      <c r="BT133" s="125"/>
      <c r="BU133" s="125"/>
      <c r="BV133" s="125"/>
      <c r="BW133" s="125"/>
    </row>
    <row r="134" spans="21:75" ht="15" hidden="1" x14ac:dyDescent="0.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5"/>
      <c r="BQ134" s="125"/>
      <c r="BR134" s="125"/>
      <c r="BS134" s="125"/>
      <c r="BT134" s="125"/>
      <c r="BU134" s="125"/>
      <c r="BV134" s="125"/>
      <c r="BW134" s="125"/>
    </row>
    <row r="135" spans="21:75" ht="15" hidden="1" x14ac:dyDescent="0.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5"/>
      <c r="BQ135" s="125"/>
      <c r="BR135" s="125"/>
      <c r="BS135" s="125"/>
      <c r="BT135" s="125"/>
      <c r="BU135" s="125"/>
      <c r="BV135" s="125"/>
      <c r="BW135" s="125"/>
    </row>
    <row r="136" spans="21:75" ht="15" hidden="1" x14ac:dyDescent="0.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5"/>
      <c r="BQ136" s="125"/>
      <c r="BR136" s="125"/>
      <c r="BS136" s="125"/>
      <c r="BT136" s="125"/>
      <c r="BU136" s="125"/>
      <c r="BV136" s="125"/>
      <c r="BW136" s="125"/>
    </row>
    <row r="137" spans="21:75" ht="15" hidden="1" x14ac:dyDescent="0.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5"/>
      <c r="BM137" s="125"/>
      <c r="BN137" s="125"/>
      <c r="BO137" s="125"/>
      <c r="BP137" s="125"/>
      <c r="BQ137" s="125"/>
      <c r="BR137" s="125"/>
      <c r="BS137" s="125"/>
      <c r="BT137" s="125"/>
      <c r="BU137" s="125"/>
      <c r="BV137" s="125"/>
      <c r="BW137" s="125"/>
    </row>
    <row r="138" spans="21:75" ht="15" hidden="1" x14ac:dyDescent="0.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5"/>
      <c r="BM138" s="125"/>
      <c r="BN138" s="125"/>
      <c r="BO138" s="125"/>
      <c r="BP138" s="125"/>
      <c r="BQ138" s="125"/>
      <c r="BR138" s="125"/>
      <c r="BS138" s="125"/>
      <c r="BT138" s="125"/>
      <c r="BU138" s="125"/>
      <c r="BV138" s="125"/>
      <c r="BW138" s="125"/>
    </row>
    <row r="139" spans="21:75" ht="15" hidden="1" x14ac:dyDescent="0.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c r="BO139" s="125"/>
      <c r="BP139" s="125"/>
      <c r="BQ139" s="125"/>
      <c r="BR139" s="125"/>
      <c r="BS139" s="125"/>
      <c r="BT139" s="125"/>
      <c r="BU139" s="125"/>
      <c r="BV139" s="125"/>
      <c r="BW139" s="125"/>
    </row>
    <row r="140" spans="21:75" ht="15" hidden="1" x14ac:dyDescent="0.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c r="BO140" s="125"/>
      <c r="BP140" s="125"/>
      <c r="BQ140" s="125"/>
      <c r="BR140" s="125"/>
      <c r="BS140" s="125"/>
      <c r="BT140" s="125"/>
      <c r="BU140" s="125"/>
      <c r="BV140" s="125"/>
      <c r="BW140" s="125"/>
    </row>
    <row r="141" spans="21:75" ht="15" hidden="1" x14ac:dyDescent="0.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c r="BO141" s="125"/>
      <c r="BP141" s="125"/>
      <c r="BQ141" s="125"/>
      <c r="BR141" s="125"/>
      <c r="BS141" s="125"/>
      <c r="BT141" s="125"/>
      <c r="BU141" s="125"/>
      <c r="BV141" s="125"/>
      <c r="BW141" s="125"/>
    </row>
    <row r="142" spans="21:75" ht="15" hidden="1" x14ac:dyDescent="0.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c r="BO142" s="125"/>
      <c r="BP142" s="125"/>
      <c r="BQ142" s="125"/>
      <c r="BR142" s="125"/>
      <c r="BS142" s="125"/>
      <c r="BT142" s="125"/>
      <c r="BU142" s="125"/>
      <c r="BV142" s="125"/>
      <c r="BW142" s="125"/>
    </row>
    <row r="143" spans="21:75" ht="15" hidden="1" x14ac:dyDescent="0.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c r="BI143" s="125"/>
      <c r="BJ143" s="125"/>
      <c r="BK143" s="125"/>
      <c r="BL143" s="125"/>
      <c r="BM143" s="125"/>
      <c r="BN143" s="125"/>
      <c r="BO143" s="125"/>
      <c r="BP143" s="125"/>
      <c r="BQ143" s="125"/>
      <c r="BR143" s="125"/>
      <c r="BS143" s="125"/>
      <c r="BT143" s="125"/>
      <c r="BU143" s="125"/>
      <c r="BV143" s="125"/>
      <c r="BW143" s="125"/>
    </row>
    <row r="144" spans="21:75" ht="15" hidden="1" x14ac:dyDescent="0.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row>
    <row r="145" spans="21:75" ht="15" hidden="1" x14ac:dyDescent="0.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row>
    <row r="146" spans="21:75" ht="15" hidden="1" x14ac:dyDescent="0.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c r="BI146" s="125"/>
      <c r="BJ146" s="125"/>
      <c r="BK146" s="125"/>
      <c r="BL146" s="125"/>
      <c r="BM146" s="125"/>
      <c r="BN146" s="125"/>
      <c r="BO146" s="125"/>
      <c r="BP146" s="125"/>
      <c r="BQ146" s="125"/>
      <c r="BR146" s="125"/>
      <c r="BS146" s="125"/>
      <c r="BT146" s="125"/>
      <c r="BU146" s="125"/>
      <c r="BV146" s="125"/>
      <c r="BW146" s="125"/>
    </row>
    <row r="147" spans="21:75" ht="15" hidden="1" x14ac:dyDescent="0.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c r="BI147" s="125"/>
      <c r="BJ147" s="125"/>
      <c r="BK147" s="125"/>
      <c r="BL147" s="125"/>
      <c r="BM147" s="125"/>
      <c r="BN147" s="125"/>
      <c r="BO147" s="125"/>
      <c r="BP147" s="125"/>
      <c r="BQ147" s="125"/>
      <c r="BR147" s="125"/>
      <c r="BS147" s="125"/>
      <c r="BT147" s="125"/>
      <c r="BU147" s="125"/>
      <c r="BV147" s="125"/>
      <c r="BW147" s="125"/>
    </row>
    <row r="148" spans="21:75" ht="15" hidden="1" x14ac:dyDescent="0.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5"/>
      <c r="BK148" s="125"/>
      <c r="BL148" s="125"/>
      <c r="BM148" s="125"/>
      <c r="BN148" s="125"/>
      <c r="BO148" s="125"/>
      <c r="BP148" s="125"/>
      <c r="BQ148" s="125"/>
      <c r="BR148" s="125"/>
      <c r="BS148" s="125"/>
      <c r="BT148" s="125"/>
      <c r="BU148" s="125"/>
      <c r="BV148" s="125"/>
      <c r="BW148" s="125"/>
    </row>
    <row r="149" spans="21:75" ht="15" hidden="1" x14ac:dyDescent="0.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c r="BI149" s="125"/>
      <c r="BJ149" s="125"/>
      <c r="BK149" s="125"/>
      <c r="BL149" s="125"/>
      <c r="BM149" s="125"/>
      <c r="BN149" s="125"/>
      <c r="BO149" s="125"/>
      <c r="BP149" s="125"/>
      <c r="BQ149" s="125"/>
      <c r="BR149" s="125"/>
      <c r="BS149" s="125"/>
      <c r="BT149" s="125"/>
      <c r="BU149" s="125"/>
      <c r="BV149" s="125"/>
      <c r="BW149" s="125"/>
    </row>
    <row r="150" spans="21:75" ht="15" hidden="1" x14ac:dyDescent="0.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c r="BI150" s="125"/>
      <c r="BJ150" s="125"/>
      <c r="BK150" s="125"/>
      <c r="BL150" s="125"/>
      <c r="BM150" s="125"/>
      <c r="BN150" s="125"/>
      <c r="BO150" s="125"/>
      <c r="BP150" s="125"/>
      <c r="BQ150" s="125"/>
      <c r="BR150" s="125"/>
      <c r="BS150" s="125"/>
      <c r="BT150" s="125"/>
      <c r="BU150" s="125"/>
      <c r="BV150" s="125"/>
      <c r="BW150" s="125"/>
    </row>
    <row r="151" spans="21:75" ht="15" hidden="1" x14ac:dyDescent="0.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5"/>
      <c r="BQ151" s="125"/>
      <c r="BR151" s="125"/>
      <c r="BS151" s="125"/>
      <c r="BT151" s="125"/>
      <c r="BU151" s="125"/>
      <c r="BV151" s="125"/>
      <c r="BW151" s="125"/>
    </row>
    <row r="152" spans="21:75" ht="15" hidden="1" x14ac:dyDescent="0.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c r="BR152" s="125"/>
      <c r="BS152" s="125"/>
      <c r="BT152" s="125"/>
      <c r="BU152" s="125"/>
      <c r="BV152" s="125"/>
      <c r="BW152" s="125"/>
    </row>
    <row r="153" spans="21:75" hidden="1" x14ac:dyDescent="0.25"/>
    <row r="154" spans="21:75" hidden="1" x14ac:dyDescent="0.25"/>
    <row r="155" spans="21:75" hidden="1" x14ac:dyDescent="0.25"/>
    <row r="156" spans="21:75" hidden="1" x14ac:dyDescent="0.25"/>
    <row r="157" spans="21:75" hidden="1" x14ac:dyDescent="0.25"/>
    <row r="158" spans="21:75" hidden="1" x14ac:dyDescent="0.25"/>
    <row r="159" spans="21:75" hidden="1" x14ac:dyDescent="0.25"/>
    <row r="160" spans="21:75"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sheetData>
  <sheetProtection algorithmName="SHA-512" hashValue="YPuzStl/gygRKzpIIEQzoOzxRo28L1yy/KyAj065H1lo8biANJ0gDdzhTlYBDi3LlXvE9LiUDTHQUqSZdRs+KA==" saltValue="ppt+Eep8bpHmzGe/hWrV5A==" spinCount="100000" sheet="1" objects="1" scenarios="1" formatColumns="0" formatRows="0"/>
  <mergeCells count="22">
    <mergeCell ref="B6:Q10"/>
    <mergeCell ref="B5:Q5"/>
    <mergeCell ref="D84:Q84"/>
    <mergeCell ref="L69:R69"/>
    <mergeCell ref="E17:I17"/>
    <mergeCell ref="F24:P24"/>
    <mergeCell ref="F25:P25"/>
    <mergeCell ref="F26:P26"/>
    <mergeCell ref="F27:P27"/>
    <mergeCell ref="F28:P28"/>
    <mergeCell ref="L81:R81"/>
    <mergeCell ref="L53:R53"/>
    <mergeCell ref="L36:R36"/>
    <mergeCell ref="L54:R54"/>
    <mergeCell ref="L48:R48"/>
    <mergeCell ref="L51:R51"/>
    <mergeCell ref="L52:R52"/>
    <mergeCell ref="L37:R37"/>
    <mergeCell ref="L38:R38"/>
    <mergeCell ref="L44:R44"/>
    <mergeCell ref="L45:R45"/>
    <mergeCell ref="L46:R46"/>
  </mergeCells>
  <conditionalFormatting sqref="K19:K20">
    <cfRule type="cellIs" dxfId="0" priority="10" operator="lessThan">
      <formula>0</formula>
    </cfRule>
  </conditionalFormatting>
  <dataValidations count="4">
    <dataValidation type="date" allowBlank="1" showErrorMessage="1" errorTitle="Incorrect Value." error="Please input a date between April 1, 2018 and March 31, 2019 in dd-mmm-yy format." promptTitle="Current pay period end date" prompt="Please input current pay period end date irrespective of the actual remittance date. For e.g. if pay period is monthly, please input month-end date.  " sqref="K18">
      <formula1>43191</formula1>
      <formula2>43555</formula2>
    </dataValidation>
    <dataValidation type="date" allowBlank="1" showErrorMessage="1" errorTitle="Incorrect Value." error="Please input a date between April 1, 2018 and March 31, 2019 in dd-mmm-yy format." promptTitle="Start Date" sqref="K17">
      <formula1>43161</formula1>
      <formula2>43555</formula2>
    </dataValidation>
    <dataValidation type="custom" allowBlank="1" showInputMessage="1" showErrorMessage="1" errorTitle="Inccorect Value." error="Please input a positive number or nil. The value you have entered is invalid." sqref="K19:K20">
      <formula1>K19&gt;=0</formula1>
    </dataValidation>
    <dataValidation type="list" allowBlank="1" showInputMessage="1" showErrorMessage="1" sqref="K16">
      <formula1>"Weekly,Bi-Weekly,Semi-Monthly,Monthly"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ignoredErrors>
    <ignoredError sqref="I77:I80 I65:I68" formula="1"/>
    <ignoredError sqref="K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zoomScale="85" zoomScaleNormal="85" workbookViewId="0">
      <selection activeCell="D6" sqref="D6"/>
    </sheetView>
  </sheetViews>
  <sheetFormatPr defaultColWidth="0" defaultRowHeight="12.75" zeroHeight="1" x14ac:dyDescent="0.2"/>
  <cols>
    <col min="1" max="1" width="8.5703125" style="143" bestFit="1" customWidth="1"/>
    <col min="2" max="2" width="27.42578125" style="143" customWidth="1"/>
    <col min="3" max="3" width="17" style="143" customWidth="1"/>
    <col min="4" max="4" width="100.7109375" style="143" customWidth="1"/>
    <col min="5" max="16384" width="9.140625" style="143" hidden="1"/>
  </cols>
  <sheetData>
    <row r="1" spans="1:4" x14ac:dyDescent="0.2">
      <c r="A1" s="144" t="s">
        <v>69</v>
      </c>
      <c r="B1" s="145" t="s">
        <v>70</v>
      </c>
      <c r="C1" s="145" t="s">
        <v>71</v>
      </c>
      <c r="D1" s="146" t="s">
        <v>72</v>
      </c>
    </row>
    <row r="2" spans="1:4" x14ac:dyDescent="0.2">
      <c r="A2" s="147">
        <v>1</v>
      </c>
      <c r="B2" s="148" t="s">
        <v>73</v>
      </c>
      <c r="C2" s="149">
        <v>42836</v>
      </c>
      <c r="D2" s="150"/>
    </row>
    <row r="3" spans="1:4" x14ac:dyDescent="0.2">
      <c r="A3" s="151">
        <v>2</v>
      </c>
      <c r="B3" s="152" t="s">
        <v>73</v>
      </c>
      <c r="C3" s="153">
        <v>42880</v>
      </c>
      <c r="D3" s="154" t="s">
        <v>74</v>
      </c>
    </row>
    <row r="4" spans="1:4" x14ac:dyDescent="0.2">
      <c r="A4" s="155"/>
      <c r="B4" s="156"/>
      <c r="C4" s="156"/>
      <c r="D4" s="157" t="s">
        <v>75</v>
      </c>
    </row>
    <row r="5" spans="1:4" x14ac:dyDescent="0.2">
      <c r="A5" s="155"/>
      <c r="B5" s="156"/>
      <c r="C5" s="156"/>
      <c r="D5" s="157" t="s">
        <v>76</v>
      </c>
    </row>
    <row r="6" spans="1:4" ht="25.5" x14ac:dyDescent="0.2">
      <c r="A6" s="160">
        <v>3</v>
      </c>
      <c r="B6" s="161" t="s">
        <v>73</v>
      </c>
      <c r="C6" s="162">
        <v>42902</v>
      </c>
      <c r="D6" s="163" t="s">
        <v>78</v>
      </c>
    </row>
  </sheetData>
  <pageMargins left="0.7" right="0.7" top="0.75" bottom="0.75" header="0.3" footer="0.3"/>
  <pageSetup orientation="portrait" r:id="rId1"/>
  <customProperties>
    <customPr name="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Dhanasekaran, Dhilip</cp:lastModifiedBy>
  <cp:lastPrinted>2017-05-11T14:57:35Z</cp:lastPrinted>
  <dcterms:created xsi:type="dcterms:W3CDTF">2017-04-07T17:52:52Z</dcterms:created>
  <dcterms:modified xsi:type="dcterms:W3CDTF">2018-03-27T15:10:28Z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